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6295" windowHeight="12090"/>
  </bookViews>
  <sheets>
    <sheet name="РАСХОДЫ" sheetId="2" r:id="rId1"/>
  </sheets>
  <definedNames>
    <definedName name="_xlnm._FilterDatabase" localSheetId="0" hidden="1">РАСХОДЫ!$A$5:$V$42</definedName>
    <definedName name="Z_003E8F59_5F13_4935_90FD_6DB9195394DB_.wvu.PrintTitles" localSheetId="0" hidden="1">РАСХОДЫ!#REF!</definedName>
    <definedName name="Z_551D3239_9A12_40C1_B446_8EE00A95DB83_.wvu.PrintTitles" localSheetId="0" hidden="1">РАСХОДЫ!#REF!</definedName>
    <definedName name="Z_D6796523_539D_49C6_87C2_FCE694A34813_.wvu.PrintTitles" localSheetId="0" hidden="1">РАСХОДЫ!#REF!</definedName>
    <definedName name="_xlnm.Print_Titles" localSheetId="0">РАСХОДЫ!#REF!</definedName>
    <definedName name="_xlnm.Print_Area" localSheetId="0">РАСХОДЫ!$A$1:$W$42</definedName>
  </definedNames>
  <calcPr calcId="145621" iterate="1"/>
</workbook>
</file>

<file path=xl/calcChain.xml><?xml version="1.0" encoding="utf-8"?>
<calcChain xmlns="http://schemas.openxmlformats.org/spreadsheetml/2006/main">
  <c r="D42" i="2" l="1"/>
  <c r="U41" i="2" l="1"/>
  <c r="U40" i="2"/>
  <c r="U39" i="2" s="1"/>
  <c r="U38" i="2"/>
  <c r="U37" i="2"/>
  <c r="U36" i="2"/>
  <c r="U35" i="2" s="1"/>
  <c r="U34" i="2"/>
  <c r="U33" i="2"/>
  <c r="U32" i="2"/>
  <c r="U31" i="2"/>
  <c r="U30" i="2"/>
  <c r="U29" i="2"/>
  <c r="U28" i="2"/>
  <c r="U26" i="2" s="1"/>
  <c r="U27" i="2"/>
  <c r="U25" i="2"/>
  <c r="U24" i="2"/>
  <c r="U22" i="2" s="1"/>
  <c r="U23" i="2"/>
  <c r="U21" i="2"/>
  <c r="U20" i="2"/>
  <c r="U18" i="2" s="1"/>
  <c r="U19" i="2"/>
  <c r="U17" i="2"/>
  <c r="U16" i="2"/>
  <c r="U15" i="2" s="1"/>
  <c r="U14" i="2"/>
  <c r="U13" i="2"/>
  <c r="U12" i="2"/>
  <c r="U11" i="2"/>
  <c r="U10" i="2"/>
  <c r="U9" i="2"/>
  <c r="U8" i="2"/>
  <c r="W8" i="2" s="1"/>
  <c r="W31" i="2"/>
  <c r="W11" i="2"/>
  <c r="S41" i="2"/>
  <c r="S40" i="2"/>
  <c r="S39" i="2" s="1"/>
  <c r="S38" i="2"/>
  <c r="S37" i="2"/>
  <c r="S36" i="2"/>
  <c r="S35" i="2" s="1"/>
  <c r="S34" i="2"/>
  <c r="S33" i="2"/>
  <c r="S32" i="2" s="1"/>
  <c r="S31" i="2"/>
  <c r="S30" i="2"/>
  <c r="S29" i="2"/>
  <c r="S26" i="2" s="1"/>
  <c r="S28" i="2"/>
  <c r="S27" i="2"/>
  <c r="S25" i="2"/>
  <c r="S22" i="2" s="1"/>
  <c r="S24" i="2"/>
  <c r="S23" i="2"/>
  <c r="S21" i="2"/>
  <c r="S18" i="2" s="1"/>
  <c r="S20" i="2"/>
  <c r="S19" i="2"/>
  <c r="S17" i="2"/>
  <c r="S16" i="2"/>
  <c r="S15" i="2" s="1"/>
  <c r="S14" i="2"/>
  <c r="S13" i="2"/>
  <c r="S12" i="2"/>
  <c r="S11" i="2"/>
  <c r="S10" i="2"/>
  <c r="S9" i="2"/>
  <c r="S8" i="2"/>
  <c r="S7" i="2" s="1"/>
  <c r="Q41" i="2"/>
  <c r="Q40" i="2"/>
  <c r="Q39" i="2"/>
  <c r="Q38" i="2"/>
  <c r="Q37" i="2"/>
  <c r="Q36" i="2"/>
  <c r="Q34" i="2"/>
  <c r="Q33" i="2"/>
  <c r="Q32" i="2" s="1"/>
  <c r="Q31" i="2"/>
  <c r="Q30" i="2"/>
  <c r="W30" i="2" s="1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7" i="2" s="1"/>
  <c r="Q9" i="2"/>
  <c r="Q8" i="2"/>
  <c r="O41" i="2"/>
  <c r="O40" i="2"/>
  <c r="W40" i="2" s="1"/>
  <c r="O38" i="2"/>
  <c r="O37" i="2"/>
  <c r="O36" i="2"/>
  <c r="O35" i="2" s="1"/>
  <c r="O34" i="2"/>
  <c r="O33" i="2"/>
  <c r="O32" i="2"/>
  <c r="O31" i="2"/>
  <c r="O30" i="2"/>
  <c r="O29" i="2"/>
  <c r="O28" i="2"/>
  <c r="O26" i="2" s="1"/>
  <c r="O27" i="2"/>
  <c r="O25" i="2"/>
  <c r="O24" i="2"/>
  <c r="O22" i="2" s="1"/>
  <c r="O23" i="2"/>
  <c r="O21" i="2"/>
  <c r="O20" i="2"/>
  <c r="O19" i="2"/>
  <c r="O18" i="2"/>
  <c r="O17" i="2"/>
  <c r="O16" i="2"/>
  <c r="O15" i="2" s="1"/>
  <c r="O14" i="2"/>
  <c r="O13" i="2"/>
  <c r="O12" i="2"/>
  <c r="O11" i="2"/>
  <c r="O10" i="2"/>
  <c r="O9" i="2"/>
  <c r="O8" i="2"/>
  <c r="O7" i="2" s="1"/>
  <c r="M41" i="2"/>
  <c r="M40" i="2"/>
  <c r="M39" i="2" s="1"/>
  <c r="M38" i="2"/>
  <c r="M37" i="2"/>
  <c r="M36" i="2"/>
  <c r="W36" i="2" s="1"/>
  <c r="M34" i="2"/>
  <c r="M33" i="2"/>
  <c r="M32" i="2"/>
  <c r="M31" i="2"/>
  <c r="M30" i="2"/>
  <c r="M29" i="2"/>
  <c r="M28" i="2"/>
  <c r="M26" i="2" s="1"/>
  <c r="M27" i="2"/>
  <c r="M25" i="2"/>
  <c r="M24" i="2"/>
  <c r="M22" i="2" s="1"/>
  <c r="M23" i="2"/>
  <c r="M21" i="2"/>
  <c r="M20" i="2"/>
  <c r="M18" i="2" s="1"/>
  <c r="M19" i="2"/>
  <c r="M17" i="2"/>
  <c r="M16" i="2"/>
  <c r="W16" i="2" s="1"/>
  <c r="M14" i="2"/>
  <c r="M13" i="2"/>
  <c r="M12" i="2"/>
  <c r="M11" i="2"/>
  <c r="M10" i="2"/>
  <c r="M9" i="2"/>
  <c r="M8" i="2"/>
  <c r="M7" i="2" s="1"/>
  <c r="K41" i="2"/>
  <c r="K39" i="2" s="1"/>
  <c r="K40" i="2"/>
  <c r="K38" i="2"/>
  <c r="K37" i="2"/>
  <c r="K35" i="2" s="1"/>
  <c r="K36" i="2"/>
  <c r="K34" i="2"/>
  <c r="K33" i="2"/>
  <c r="K32" i="2" s="1"/>
  <c r="K31" i="2"/>
  <c r="K30" i="2"/>
  <c r="K29" i="2"/>
  <c r="K28" i="2"/>
  <c r="K27" i="2"/>
  <c r="K26" i="2" s="1"/>
  <c r="K25" i="2"/>
  <c r="K24" i="2"/>
  <c r="K23" i="2"/>
  <c r="K22" i="2" s="1"/>
  <c r="K21" i="2"/>
  <c r="K20" i="2"/>
  <c r="K19" i="2"/>
  <c r="K18" i="2" s="1"/>
  <c r="K17" i="2"/>
  <c r="K16" i="2"/>
  <c r="K14" i="2"/>
  <c r="K13" i="2"/>
  <c r="K12" i="2"/>
  <c r="K11" i="2"/>
  <c r="K10" i="2"/>
  <c r="K9" i="2"/>
  <c r="K7" i="2" s="1"/>
  <c r="K8" i="2"/>
  <c r="I41" i="2"/>
  <c r="I40" i="2"/>
  <c r="I38" i="2"/>
  <c r="I37" i="2"/>
  <c r="I36" i="2"/>
  <c r="I34" i="2"/>
  <c r="I33" i="2"/>
  <c r="I32" i="2" s="1"/>
  <c r="I31" i="2"/>
  <c r="I30" i="2"/>
  <c r="I29" i="2"/>
  <c r="W29" i="2" s="1"/>
  <c r="I28" i="2"/>
  <c r="I27" i="2"/>
  <c r="I26" i="2" s="1"/>
  <c r="I25" i="2"/>
  <c r="I24" i="2"/>
  <c r="I23" i="2"/>
  <c r="I22" i="2" s="1"/>
  <c r="I21" i="2"/>
  <c r="I20" i="2"/>
  <c r="I19" i="2"/>
  <c r="I18" i="2" s="1"/>
  <c r="I17" i="2"/>
  <c r="I15" i="2" s="1"/>
  <c r="I16" i="2"/>
  <c r="I14" i="2"/>
  <c r="I13" i="2"/>
  <c r="W13" i="2" s="1"/>
  <c r="I12" i="2"/>
  <c r="I11" i="2"/>
  <c r="I10" i="2"/>
  <c r="I9" i="2"/>
  <c r="I7" i="2" s="1"/>
  <c r="I8" i="2"/>
  <c r="G41" i="2"/>
  <c r="G40" i="2"/>
  <c r="G39" i="2" s="1"/>
  <c r="G38" i="2"/>
  <c r="G37" i="2"/>
  <c r="G36" i="2"/>
  <c r="G35" i="2" s="1"/>
  <c r="G34" i="2"/>
  <c r="G33" i="2"/>
  <c r="G32" i="2" s="1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 s="1"/>
  <c r="G14" i="2"/>
  <c r="G13" i="2"/>
  <c r="G12" i="2"/>
  <c r="G11" i="2"/>
  <c r="G10" i="2"/>
  <c r="G9" i="2"/>
  <c r="G8" i="2"/>
  <c r="G7" i="2" s="1"/>
  <c r="G42" i="2" s="1"/>
  <c r="E8" i="2"/>
  <c r="W23" i="2"/>
  <c r="W19" i="2"/>
  <c r="V42" i="2"/>
  <c r="V39" i="2"/>
  <c r="V35" i="2"/>
  <c r="V32" i="2"/>
  <c r="V26" i="2"/>
  <c r="V22" i="2"/>
  <c r="V18" i="2"/>
  <c r="V15" i="2"/>
  <c r="U7" i="2" l="1"/>
  <c r="U42" i="2" s="1"/>
  <c r="W27" i="2"/>
  <c r="S42" i="2"/>
  <c r="W17" i="2"/>
  <c r="W15" i="2" s="1"/>
  <c r="W38" i="2"/>
  <c r="Q42" i="2"/>
  <c r="Q35" i="2"/>
  <c r="W10" i="2"/>
  <c r="W14" i="2"/>
  <c r="W34" i="2"/>
  <c r="O42" i="2"/>
  <c r="W12" i="2"/>
  <c r="O39" i="2"/>
  <c r="M42" i="2"/>
  <c r="W20" i="2"/>
  <c r="M15" i="2"/>
  <c r="M35" i="2"/>
  <c r="W24" i="2"/>
  <c r="W28" i="2"/>
  <c r="W21" i="2"/>
  <c r="W37" i="2"/>
  <c r="W35" i="2" s="1"/>
  <c r="K15" i="2"/>
  <c r="K42" i="2" s="1"/>
  <c r="W25" i="2"/>
  <c r="W41" i="2"/>
  <c r="W39" i="2" s="1"/>
  <c r="W9" i="2"/>
  <c r="I35" i="2"/>
  <c r="I42" i="2" s="1"/>
  <c r="I39" i="2"/>
  <c r="W33" i="2"/>
  <c r="W26" i="2" l="1"/>
  <c r="W32" i="2"/>
  <c r="W18" i="2"/>
  <c r="W22" i="2"/>
  <c r="V7" i="2" l="1"/>
  <c r="W7" i="2"/>
  <c r="W42" i="2" s="1"/>
  <c r="T39" i="2"/>
  <c r="T35" i="2"/>
  <c r="T32" i="2"/>
  <c r="T26" i="2"/>
  <c r="T22" i="2"/>
  <c r="T18" i="2"/>
  <c r="T15" i="2"/>
  <c r="T7" i="2"/>
  <c r="R39" i="2"/>
  <c r="R35" i="2"/>
  <c r="R32" i="2"/>
  <c r="R26" i="2"/>
  <c r="R22" i="2"/>
  <c r="R18" i="2"/>
  <c r="R15" i="2"/>
  <c r="R7" i="2"/>
  <c r="P15" i="2"/>
  <c r="T42" i="2" l="1"/>
  <c r="R42" i="2"/>
  <c r="P39" i="2" l="1"/>
  <c r="P35" i="2"/>
  <c r="P32" i="2"/>
  <c r="P26" i="2"/>
  <c r="P22" i="2"/>
  <c r="P18" i="2"/>
  <c r="P7" i="2"/>
  <c r="N39" i="2"/>
  <c r="N35" i="2"/>
  <c r="N32" i="2"/>
  <c r="N26" i="2"/>
  <c r="N22" i="2"/>
  <c r="N18" i="2"/>
  <c r="N15" i="2"/>
  <c r="N7" i="2"/>
  <c r="L39" i="2"/>
  <c r="L35" i="2"/>
  <c r="L32" i="2"/>
  <c r="L26" i="2"/>
  <c r="L22" i="2"/>
  <c r="L18" i="2"/>
  <c r="L15" i="2"/>
  <c r="J7" i="2"/>
  <c r="H7" i="2"/>
  <c r="H39" i="2"/>
  <c r="J39" i="2"/>
  <c r="H35" i="2"/>
  <c r="J35" i="2"/>
  <c r="H32" i="2"/>
  <c r="J32" i="2"/>
  <c r="H26" i="2"/>
  <c r="J26" i="2"/>
  <c r="H22" i="2"/>
  <c r="J22" i="2"/>
  <c r="H15" i="2"/>
  <c r="J15" i="2"/>
  <c r="P42" i="2" l="1"/>
  <c r="N42" i="2"/>
  <c r="F39" i="2"/>
  <c r="F35" i="2"/>
  <c r="F32" i="2"/>
  <c r="F26" i="2"/>
  <c r="F15" i="2"/>
  <c r="E25" i="2"/>
  <c r="F22" i="2"/>
  <c r="F7" i="2" l="1"/>
  <c r="D39" i="2" l="1"/>
  <c r="D35" i="2"/>
  <c r="D32" i="2"/>
  <c r="D26" i="2"/>
  <c r="D22" i="2"/>
  <c r="D15" i="2"/>
  <c r="D7" i="2"/>
  <c r="H18" i="2" l="1"/>
  <c r="H42" i="2" s="1"/>
  <c r="J18" i="2"/>
  <c r="J42" i="2" s="1"/>
  <c r="D18" i="2"/>
  <c r="E9" i="2"/>
  <c r="E7" i="2" s="1"/>
  <c r="E10" i="2"/>
  <c r="E11" i="2"/>
  <c r="E12" i="2"/>
  <c r="E13" i="2"/>
  <c r="E14" i="2"/>
  <c r="E16" i="2"/>
  <c r="E17" i="2"/>
  <c r="E19" i="2"/>
  <c r="E21" i="2"/>
  <c r="E23" i="2"/>
  <c r="E24" i="2"/>
  <c r="E27" i="2"/>
  <c r="E28" i="2"/>
  <c r="E29" i="2"/>
  <c r="E30" i="2"/>
  <c r="E31" i="2"/>
  <c r="E33" i="2"/>
  <c r="E34" i="2"/>
  <c r="E36" i="2"/>
  <c r="E37" i="2"/>
  <c r="E38" i="2"/>
  <c r="E40" i="2"/>
  <c r="E41" i="2"/>
  <c r="E22" i="2" l="1"/>
  <c r="E15" i="2"/>
  <c r="E35" i="2"/>
  <c r="E39" i="2"/>
  <c r="E32" i="2"/>
  <c r="E26" i="2"/>
  <c r="E42" i="2" l="1"/>
  <c r="F18" i="2"/>
  <c r="F42" i="2" s="1"/>
  <c r="E20" i="2"/>
  <c r="E18" i="2" s="1"/>
  <c r="L7" i="2" l="1"/>
  <c r="L42" i="2" s="1"/>
</calcChain>
</file>

<file path=xl/sharedStrings.xml><?xml version="1.0" encoding="utf-8"?>
<sst xmlns="http://schemas.openxmlformats.org/spreadsheetml/2006/main" count="79" uniqueCount="58">
  <si>
    <t>Наименование</t>
  </si>
  <si>
    <t>внесенные изменения</t>
  </si>
  <si>
    <t>утвержденные значения</t>
  </si>
  <si>
    <t>Рз</t>
  </si>
  <si>
    <t>Пр</t>
  </si>
  <si>
    <t>-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</si>
  <si>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</si>
  <si>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</si>
  <si>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</si>
  <si>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</si>
  <si>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</si>
  <si>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</si>
  <si>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</si>
  <si>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</si>
  <si>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</si>
  <si>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</si>
  <si>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</si>
  <si>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</si>
  <si>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</si>
  <si>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</si>
  <si>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</si>
  <si>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</si>
  <si>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</si>
  <si>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</si>
  <si>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</si>
  <si>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</si>
  <si>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</si>
  <si>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</si>
  <si>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</si>
  <si>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</si>
  <si>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</si>
  <si>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</si>
  <si>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</si>
  <si>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</si>
  <si>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</si>
  <si>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</si>
  <si>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</si>
  <si>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</si>
  <si>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</si>
  <si>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Всего</t>
  </si>
  <si>
    <r>
      <rPr>
        <b/>
        <sz val="11"/>
        <color theme="1"/>
        <rFont val="Times New Roman"/>
        <family val="1"/>
        <charset val="204"/>
      </rPr>
      <t>Справочно:</t>
    </r>
    <r>
      <rPr>
        <sz val="11"/>
        <color theme="1"/>
        <rFont val="Times New Roman"/>
        <family val="1"/>
        <charset val="204"/>
      </rPr>
      <t xml:space="preserve">
Сумма внесенных изменений в течение 2021 года</t>
    </r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</si>
  <si>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</si>
  <si>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</si>
  <si>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Сведения о внесенных изменениях в бюджет Андроповского муниципального округа Ставропольского края по разделам (Рз) и подразделам (ПР) классификации расходов бюджетов за 2021 год</t>
  </si>
  <si>
    <t>рублей</t>
  </si>
  <si>
    <r>
      <t xml:space="preserve">Решение Совета  Андроповского муниципального округа Ставропольского края от 14.12.21 г 
№ 6/59-1 "О бюджете Андроповского муниципального округа Ставропольского края на 2021 год и плановый период 2022 и 2023 годов </t>
    </r>
    <r>
      <rPr>
        <b/>
        <sz val="11"/>
        <color theme="1"/>
        <rFont val="Times New Roman"/>
        <family val="1"/>
        <charset val="204"/>
      </rPr>
      <t>(первоначальная редакция)</t>
    </r>
  </si>
  <si>
    <t>Решения Совета  Андроповского муниципального округа Ставропольского края о внесении изменений в Решение Совета  Андроповского муниципального округа Ставропольского края "О бюджете Ставропольского края на 2021 год и плановый период 2022 и 2023 годов"</t>
  </si>
  <si>
    <r>
      <t xml:space="preserve">Решение Совета  Андроповского муниципального округа Ставропольского края от 14.12.21 г 
№ 6/59-1 "О бюджете Андроповского муниципального округа Ставропольского края на 2021 год и плановый период 2022 и 2023 годов
</t>
    </r>
    <r>
      <rPr>
        <b/>
        <sz val="11"/>
        <color theme="1"/>
        <rFont val="Times New Roman"/>
        <family val="1"/>
        <charset val="204"/>
      </rPr>
      <t>(с учетом внесенных изменений)</t>
    </r>
  </si>
  <si>
    <t>№ 8/74-1 от 09.02.2021</t>
  </si>
  <si>
    <t>№ 10/101-1 от 02.04.2021</t>
  </si>
  <si>
    <t>№ 10/122-1 от 24.05.2021</t>
  </si>
  <si>
    <t>№ 13/168-1 от 26.07.2021</t>
  </si>
  <si>
    <t>№ 13/169-1 от 09.08.2021</t>
  </si>
  <si>
    <t>№ 13/178-1 от 13.09.2021</t>
  </si>
  <si>
    <t>№ 14/198-1 от 08.10.2021</t>
  </si>
  <si>
    <t>№ 15/211-1 от 08.11.2021</t>
  </si>
  <si>
    <t xml:space="preserve">№ 17/235-1 от 16.12.2021  </t>
  </si>
  <si>
    <t xml:space="preserve"> внесенные изменения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</si>
</sst>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;[Red]\-00;&quot;&quot;"/>
    <numFmt numFmtId="165" formatCode="#,##0.00;[Red]\-#,##0.00;0.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 Cyr"/>
      <charset val="204"/>
    </font>
    <font>
      <sz val="10"/>
      <color indexed="12"/>
      <name val="Arial"/>
      <family val="2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4" fillId="0" borderId="0"/>
    <xf numFmtId="0" fontId="5" fillId="0" borderId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6" applyNumberFormat="0" applyAlignment="0" applyProtection="0"/>
    <xf numFmtId="0" fontId="17" fillId="6" borderId="7" applyNumberFormat="0" applyAlignment="0" applyProtection="0"/>
    <xf numFmtId="0" fontId="18" fillId="6" borderId="6" applyNumberFormat="0" applyAlignment="0" applyProtection="0"/>
    <xf numFmtId="0" fontId="19" fillId="0" borderId="8" applyNumberFormat="0" applyFill="0" applyAlignment="0" applyProtection="0"/>
    <xf numFmtId="0" fontId="20" fillId="7" borderId="9" applyNumberFormat="0" applyAlignment="0" applyProtection="0"/>
    <xf numFmtId="0" fontId="21" fillId="0" borderId="0" applyNumberFormat="0" applyFill="0" applyBorder="0" applyAlignment="0" applyProtection="0"/>
    <xf numFmtId="0" fontId="8" fillId="8" borderId="10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4" fillId="0" borderId="0"/>
  </cellStyleXfs>
  <cellXfs count="74">
    <xf numFmtId="0" fontId="0" fillId="0" borderId="0" xfId="0"/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164" fontId="3" fillId="0" borderId="1" xfId="1" applyNumberFormat="1" applyFont="1" applyFill="1" applyBorder="1" applyAlignment="1" applyProtection="1">
      <alignment horizontal="center" vertical="top"/>
      <protection hidden="1"/>
    </xf>
    <xf numFmtId="49" fontId="3" fillId="0" borderId="1" xfId="1" applyNumberFormat="1" applyFont="1" applyFill="1" applyBorder="1" applyAlignment="1" applyProtection="1">
      <alignment horizontal="justify" vertical="top" wrapText="1"/>
      <protection hidden="1"/>
    </xf>
    <xf numFmtId="0" fontId="3" fillId="0" borderId="0" xfId="1" applyNumberFormat="1" applyFont="1" applyFill="1" applyBorder="1" applyAlignment="1" applyProtection="1">
      <alignment horizontal="center" vertical="center"/>
      <protection hidden="1"/>
    </xf>
    <xf numFmtId="165" fontId="28" fillId="0" borderId="1" xfId="44" applyNumberFormat="1" applyFont="1" applyFill="1" applyBorder="1" applyAlignment="1" applyProtection="1">
      <alignment horizontal="center" vertical="center"/>
      <protection hidden="1"/>
    </xf>
    <xf numFmtId="4" fontId="2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Border="1"/>
    <xf numFmtId="0" fontId="3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" wrapText="1"/>
    </xf>
    <xf numFmtId="0" fontId="1" fillId="0" borderId="1" xfId="2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 applyProtection="1">
      <alignment horizontal="center" vertical="top"/>
      <protection hidden="1"/>
    </xf>
    <xf numFmtId="49" fontId="7" fillId="0" borderId="1" xfId="1" applyNumberFormat="1" applyFont="1" applyFill="1" applyBorder="1" applyAlignment="1" applyProtection="1">
      <alignment horizontal="justify" vertical="top" wrapText="1"/>
      <protection hidden="1"/>
    </xf>
    <xf numFmtId="0" fontId="7" fillId="0" borderId="0" xfId="1" applyFont="1" applyFill="1" applyBorder="1"/>
    <xf numFmtId="4" fontId="27" fillId="0" borderId="1" xfId="1" applyNumberFormat="1" applyFont="1" applyFill="1" applyBorder="1" applyAlignment="1" applyProtection="1">
      <alignment horizontal="center" vertical="center"/>
      <protection hidden="1"/>
    </xf>
    <xf numFmtId="4" fontId="30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vertical="top"/>
      <protection hidden="1"/>
    </xf>
    <xf numFmtId="0" fontId="3" fillId="0" borderId="0" xfId="1" applyFont="1" applyFill="1" applyBorder="1" applyAlignment="1" applyProtection="1">
      <alignment horizontal="center" vertical="top"/>
      <protection hidden="1"/>
    </xf>
    <xf numFmtId="0" fontId="3" fillId="0" borderId="0" xfId="1" applyFont="1" applyFill="1" applyBorder="1" applyAlignment="1" applyProtection="1">
      <protection hidden="1"/>
    </xf>
    <xf numFmtId="0" fontId="3" fillId="0" borderId="0" xfId="1" applyFont="1" applyFill="1" applyBorder="1" applyAlignment="1" applyProtection="1">
      <alignment horizontal="center"/>
      <protection hidden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Protection="1">
      <protection hidden="1"/>
    </xf>
    <xf numFmtId="4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 wrapText="1"/>
    </xf>
    <xf numFmtId="164" fontId="7" fillId="0" borderId="13" xfId="1" applyNumberFormat="1" applyFont="1" applyFill="1" applyBorder="1" applyAlignment="1" applyProtection="1">
      <alignment horizontal="center" vertical="top"/>
      <protection hidden="1"/>
    </xf>
    <xf numFmtId="49" fontId="7" fillId="0" borderId="13" xfId="1" applyNumberFormat="1" applyFont="1" applyFill="1" applyBorder="1" applyAlignment="1" applyProtection="1">
      <alignment horizontal="justify" vertical="top" wrapText="1"/>
      <protection hidden="1"/>
    </xf>
    <xf numFmtId="4" fontId="7" fillId="0" borderId="13" xfId="1" applyNumberFormat="1" applyFont="1" applyFill="1" applyBorder="1" applyAlignment="1" applyProtection="1">
      <alignment horizontal="right" vertical="top"/>
      <protection hidden="1"/>
    </xf>
    <xf numFmtId="0" fontId="1" fillId="0" borderId="14" xfId="2" applyFont="1" applyFill="1" applyBorder="1" applyAlignment="1">
      <alignment horizontal="center" vertical="center"/>
    </xf>
    <xf numFmtId="0" fontId="1" fillId="0" borderId="15" xfId="2" applyFont="1" applyFill="1" applyBorder="1" applyAlignment="1">
      <alignment horizontal="center" vertical="center"/>
    </xf>
    <xf numFmtId="0" fontId="3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5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7" xfId="2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 wrapText="1"/>
    </xf>
    <xf numFmtId="0" fontId="1" fillId="0" borderId="19" xfId="2" applyFont="1" applyFill="1" applyBorder="1" applyAlignment="1">
      <alignment horizontal="center" vertical="center"/>
    </xf>
    <xf numFmtId="0" fontId="1" fillId="0" borderId="20" xfId="2" applyFont="1" applyFill="1" applyBorder="1" applyAlignment="1">
      <alignment horizontal="center" vertical="center"/>
    </xf>
    <xf numFmtId="0" fontId="3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3" xfId="0" applyNumberFormat="1" applyFont="1" applyFill="1" applyBorder="1" applyAlignment="1">
      <alignment horizontal="center" vertical="center" wrapText="1"/>
    </xf>
    <xf numFmtId="4" fontId="7" fillId="0" borderId="24" xfId="1" applyNumberFormat="1" applyFont="1" applyFill="1" applyBorder="1" applyAlignment="1" applyProtection="1">
      <alignment horizontal="right" vertical="top"/>
      <protection hidden="1"/>
    </xf>
    <xf numFmtId="4" fontId="28" fillId="0" borderId="2" xfId="1" applyNumberFormat="1" applyFont="1" applyFill="1" applyBorder="1" applyAlignment="1" applyProtection="1">
      <alignment horizontal="center" vertical="center" wrapText="1"/>
      <protection hidden="1"/>
    </xf>
    <xf numFmtId="4" fontId="30" fillId="0" borderId="2" xfId="1" applyNumberFormat="1" applyFont="1" applyFill="1" applyBorder="1" applyAlignment="1" applyProtection="1">
      <alignment horizontal="center" vertical="center"/>
      <protection hidden="1"/>
    </xf>
    <xf numFmtId="4" fontId="1" fillId="0" borderId="16" xfId="0" applyNumberFormat="1" applyFont="1" applyFill="1" applyBorder="1" applyAlignment="1">
      <alignment horizontal="center" wrapText="1"/>
    </xf>
    <xf numFmtId="4" fontId="1" fillId="0" borderId="18" xfId="0" applyNumberFormat="1" applyFont="1" applyFill="1" applyBorder="1" applyAlignment="1">
      <alignment vertical="center" wrapText="1"/>
    </xf>
    <xf numFmtId="0" fontId="1" fillId="0" borderId="21" xfId="0" applyNumberFormat="1" applyFont="1" applyFill="1" applyBorder="1" applyAlignment="1">
      <alignment horizontal="center" vertical="center" wrapText="1"/>
    </xf>
    <xf numFmtId="164" fontId="7" fillId="0" borderId="25" xfId="1" applyNumberFormat="1" applyFont="1" applyFill="1" applyBorder="1" applyAlignment="1" applyProtection="1">
      <alignment horizontal="center" vertical="top"/>
      <protection hidden="1"/>
    </xf>
    <xf numFmtId="4" fontId="7" fillId="0" borderId="26" xfId="1" applyNumberFormat="1" applyFont="1" applyFill="1" applyBorder="1" applyAlignment="1" applyProtection="1">
      <alignment horizontal="right" vertical="top"/>
      <protection hidden="1"/>
    </xf>
    <xf numFmtId="164" fontId="3" fillId="0" borderId="17" xfId="1" applyNumberFormat="1" applyFont="1" applyFill="1" applyBorder="1" applyAlignment="1" applyProtection="1">
      <alignment horizontal="center" vertical="top"/>
      <protection hidden="1"/>
    </xf>
    <xf numFmtId="4" fontId="27" fillId="0" borderId="18" xfId="1" applyNumberFormat="1" applyFont="1" applyFill="1" applyBorder="1" applyAlignment="1" applyProtection="1">
      <alignment horizontal="center" vertical="center"/>
      <protection hidden="1"/>
    </xf>
    <xf numFmtId="164" fontId="7" fillId="0" borderId="17" xfId="1" applyNumberFormat="1" applyFont="1" applyFill="1" applyBorder="1" applyAlignment="1" applyProtection="1">
      <alignment horizontal="center" vertical="top"/>
      <protection hidden="1"/>
    </xf>
    <xf numFmtId="4" fontId="30" fillId="0" borderId="18" xfId="1" applyNumberFormat="1" applyFont="1" applyFill="1" applyBorder="1" applyAlignment="1" applyProtection="1">
      <alignment horizontal="center" vertical="center"/>
      <protection hidden="1"/>
    </xf>
    <xf numFmtId="164" fontId="3" fillId="0" borderId="27" xfId="1" applyNumberFormat="1" applyFont="1" applyFill="1" applyBorder="1" applyAlignment="1" applyProtection="1">
      <alignment horizontal="center" vertical="top"/>
      <protection hidden="1"/>
    </xf>
    <xf numFmtId="164" fontId="3" fillId="0" borderId="28" xfId="1" applyNumberFormat="1" applyFont="1" applyFill="1" applyBorder="1" applyAlignment="1" applyProtection="1">
      <alignment horizontal="center" vertical="top"/>
      <protection hidden="1"/>
    </xf>
    <xf numFmtId="49" fontId="3" fillId="0" borderId="28" xfId="1" applyNumberFormat="1" applyFont="1" applyFill="1" applyBorder="1" applyAlignment="1" applyProtection="1">
      <alignment horizontal="justify" vertical="top" wrapText="1"/>
      <protection hidden="1"/>
    </xf>
    <xf numFmtId="165" fontId="28" fillId="0" borderId="28" xfId="44" applyNumberFormat="1" applyFont="1" applyFill="1" applyBorder="1" applyAlignment="1" applyProtection="1">
      <alignment horizontal="center" vertical="center"/>
      <protection hidden="1"/>
    </xf>
    <xf numFmtId="4" fontId="27" fillId="0" borderId="28" xfId="1" applyNumberFormat="1" applyFont="1" applyFill="1" applyBorder="1" applyAlignment="1" applyProtection="1">
      <alignment horizontal="center" vertical="center"/>
      <protection hidden="1"/>
    </xf>
    <xf numFmtId="4" fontId="28" fillId="0" borderId="28" xfId="1" applyNumberFormat="1" applyFont="1" applyFill="1" applyBorder="1" applyAlignment="1" applyProtection="1">
      <alignment horizontal="center" vertical="center" wrapText="1"/>
      <protection hidden="1"/>
    </xf>
    <xf numFmtId="4" fontId="29" fillId="0" borderId="28" xfId="0" applyNumberFormat="1" applyFont="1" applyFill="1" applyBorder="1" applyAlignment="1">
      <alignment horizontal="center" vertical="center"/>
    </xf>
    <xf numFmtId="4" fontId="27" fillId="0" borderId="29" xfId="1" applyNumberFormat="1" applyFont="1" applyFill="1" applyBorder="1" applyAlignment="1" applyProtection="1">
      <alignment horizontal="center" vertical="center"/>
      <protection hidden="1"/>
    </xf>
    <xf numFmtId="4" fontId="28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30" xfId="1" applyFont="1" applyFill="1" applyBorder="1"/>
    <xf numFmtId="0" fontId="7" fillId="0" borderId="31" xfId="1" applyFont="1" applyFill="1" applyBorder="1"/>
    <xf numFmtId="0" fontId="7" fillId="0" borderId="31" xfId="1" applyNumberFormat="1" applyFont="1" applyFill="1" applyBorder="1" applyAlignment="1" applyProtection="1">
      <alignment vertical="top"/>
      <protection hidden="1"/>
    </xf>
    <xf numFmtId="4" fontId="30" fillId="0" borderId="31" xfId="1" applyNumberFormat="1" applyFont="1" applyFill="1" applyBorder="1" applyAlignment="1" applyProtection="1">
      <alignment horizontal="center" vertical="center"/>
      <protection hidden="1"/>
    </xf>
    <xf numFmtId="4" fontId="30" fillId="0" borderId="32" xfId="1" applyNumberFormat="1" applyFont="1" applyFill="1" applyBorder="1" applyAlignment="1" applyProtection="1">
      <alignment horizontal="center" vertical="center"/>
      <protection hidden="1"/>
    </xf>
    <xf numFmtId="4" fontId="30" fillId="0" borderId="33" xfId="1" applyNumberFormat="1" applyFont="1" applyFill="1" applyBorder="1" applyAlignment="1" applyProtection="1">
      <alignment horizontal="center" vertical="center"/>
      <protection hidden="1"/>
    </xf>
  </cellXfs>
  <cellStyles count="47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Hyperlink" xfId="45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2 2" xfId="46"/>
    <cellStyle name="Обычный 3" xfId="44"/>
    <cellStyle name="Обычный_tmp" xfId="1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tabSelected="1" view="pageBreakPreview" zoomScale="90" zoomScaleSheetLayoutView="90" workbookViewId="0">
      <pane xSplit="3" ySplit="7" topLeftCell="J26" activePane="bottomRight" state="frozen"/>
      <selection pane="topRight" activeCell="D1" sqref="D1"/>
      <selection pane="bottomLeft" activeCell="A8" sqref="A8"/>
      <selection pane="bottomRight" activeCell="L6" sqref="L6"/>
    </sheetView>
  </sheetViews>
  <sheetFormatPr defaultColWidth="9.140625" defaultRowHeight="15" x14ac:dyDescent="0.25"/>
  <cols>
    <col min="1" max="1" width="5.42578125" style="8" customWidth="1"/>
    <col min="2" max="2" width="5.140625" style="8" customWidth="1"/>
    <col min="3" max="3" width="47.5703125" style="8" customWidth="1"/>
    <col min="4" max="4" width="20.85546875" style="23" customWidth="1"/>
    <col min="5" max="5" width="15.140625" style="23" customWidth="1"/>
    <col min="6" max="6" width="16.42578125" style="23" customWidth="1"/>
    <col min="7" max="7" width="14" style="23" customWidth="1"/>
    <col min="8" max="8" width="16.28515625" style="23" customWidth="1"/>
    <col min="9" max="9" width="13.140625" style="23" customWidth="1"/>
    <col min="10" max="10" width="16.28515625" style="23" customWidth="1"/>
    <col min="11" max="11" width="12.5703125" style="23" customWidth="1"/>
    <col min="12" max="12" width="16.42578125" style="23" customWidth="1"/>
    <col min="13" max="13" width="15.140625" style="23" customWidth="1"/>
    <col min="14" max="14" width="17.42578125" style="23" customWidth="1"/>
    <col min="15" max="15" width="15.140625" style="23" customWidth="1"/>
    <col min="16" max="16" width="16.42578125" style="23" customWidth="1"/>
    <col min="17" max="17" width="15.140625" style="23" customWidth="1"/>
    <col min="18" max="18" width="17.42578125" style="23" customWidth="1"/>
    <col min="19" max="19" width="15.140625" style="23" customWidth="1"/>
    <col min="20" max="20" width="17.140625" style="23" customWidth="1"/>
    <col min="21" max="21" width="16" style="23" customWidth="1"/>
    <col min="22" max="22" width="23.28515625" style="23" customWidth="1"/>
    <col min="23" max="23" width="15.42578125" style="8" customWidth="1"/>
    <col min="24" max="16384" width="9.140625" style="8"/>
  </cols>
  <sheetData>
    <row r="1" spans="1:23" ht="14.25" x14ac:dyDescent="0.25"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ht="18.75" x14ac:dyDescent="0.3">
      <c r="C2" s="10" t="s">
        <v>43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3" ht="15.75" thickBot="1" x14ac:dyDescent="0.3"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" t="s">
        <v>44</v>
      </c>
    </row>
    <row r="4" spans="1:23" ht="40.700000000000003" customHeight="1" x14ac:dyDescent="0.25">
      <c r="A4" s="30" t="s">
        <v>3</v>
      </c>
      <c r="B4" s="31" t="s">
        <v>4</v>
      </c>
      <c r="C4" s="32" t="s">
        <v>0</v>
      </c>
      <c r="D4" s="33" t="s">
        <v>45</v>
      </c>
      <c r="E4" s="34" t="s">
        <v>46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50"/>
      <c r="V4" s="44" t="s">
        <v>47</v>
      </c>
      <c r="W4" s="35" t="s">
        <v>40</v>
      </c>
    </row>
    <row r="5" spans="1:23" ht="28.5" customHeight="1" x14ac:dyDescent="0.25">
      <c r="A5" s="36"/>
      <c r="B5" s="11"/>
      <c r="C5" s="12"/>
      <c r="D5" s="13"/>
      <c r="E5" s="12" t="s">
        <v>48</v>
      </c>
      <c r="F5" s="12"/>
      <c r="G5" s="12" t="s">
        <v>49</v>
      </c>
      <c r="H5" s="12"/>
      <c r="I5" s="12" t="s">
        <v>50</v>
      </c>
      <c r="J5" s="12"/>
      <c r="K5" s="12" t="s">
        <v>51</v>
      </c>
      <c r="L5" s="12"/>
      <c r="M5" s="12" t="s">
        <v>52</v>
      </c>
      <c r="N5" s="12"/>
      <c r="O5" s="12" t="s">
        <v>53</v>
      </c>
      <c r="P5" s="12"/>
      <c r="Q5" s="12" t="s">
        <v>54</v>
      </c>
      <c r="R5" s="12"/>
      <c r="S5" s="12" t="s">
        <v>55</v>
      </c>
      <c r="T5" s="12"/>
      <c r="U5" s="51" t="s">
        <v>56</v>
      </c>
      <c r="V5" s="45"/>
      <c r="W5" s="37"/>
    </row>
    <row r="6" spans="1:23" ht="134.44999999999999" customHeight="1" thickBot="1" x14ac:dyDescent="0.3">
      <c r="A6" s="38"/>
      <c r="B6" s="39"/>
      <c r="C6" s="40"/>
      <c r="D6" s="41"/>
      <c r="E6" s="42" t="s">
        <v>1</v>
      </c>
      <c r="F6" s="42" t="s">
        <v>2</v>
      </c>
      <c r="G6" s="42" t="s">
        <v>1</v>
      </c>
      <c r="H6" s="42" t="s">
        <v>2</v>
      </c>
      <c r="I6" s="42" t="s">
        <v>1</v>
      </c>
      <c r="J6" s="42" t="s">
        <v>2</v>
      </c>
      <c r="K6" s="42" t="s">
        <v>1</v>
      </c>
      <c r="L6" s="42" t="s">
        <v>2</v>
      </c>
      <c r="M6" s="42" t="s">
        <v>1</v>
      </c>
      <c r="N6" s="42" t="s">
        <v>2</v>
      </c>
      <c r="O6" s="42" t="s">
        <v>1</v>
      </c>
      <c r="P6" s="42" t="s">
        <v>2</v>
      </c>
      <c r="Q6" s="42" t="s">
        <v>1</v>
      </c>
      <c r="R6" s="42" t="s">
        <v>2</v>
      </c>
      <c r="S6" s="42" t="s">
        <v>1</v>
      </c>
      <c r="T6" s="42" t="s">
        <v>2</v>
      </c>
      <c r="U6" s="52" t="s">
        <v>57</v>
      </c>
      <c r="V6" s="46"/>
      <c r="W6" s="43"/>
    </row>
    <row r="7" spans="1:23" s="16" customFormat="1" ht="14.25" x14ac:dyDescent="0.2">
      <c r="A7" s="53">
        <v>1</v>
      </c>
      <c r="B7" s="27" t="s">
        <v>5</v>
      </c>
      <c r="C7" s="28" t="s">
        <v>6</v>
      </c>
      <c r="D7" s="29">
        <f t="shared" ref="D7:U7" si="0">D8+D9+D10+D11+D12+D13+D14</f>
        <v>138447223.97</v>
      </c>
      <c r="E7" s="29">
        <f t="shared" si="0"/>
        <v>5598275.6599999964</v>
      </c>
      <c r="F7" s="29">
        <f t="shared" si="0"/>
        <v>144045499.63</v>
      </c>
      <c r="G7" s="29">
        <f t="shared" si="0"/>
        <v>10586257.980000012</v>
      </c>
      <c r="H7" s="29">
        <f t="shared" si="0"/>
        <v>154631757.61000001</v>
      </c>
      <c r="I7" s="29">
        <f t="shared" si="0"/>
        <v>2377999.9999999981</v>
      </c>
      <c r="J7" s="29">
        <f t="shared" si="0"/>
        <v>157009757.61000001</v>
      </c>
      <c r="K7" s="29">
        <f t="shared" si="0"/>
        <v>0</v>
      </c>
      <c r="L7" s="29">
        <f t="shared" si="0"/>
        <v>157009757.61000001</v>
      </c>
      <c r="M7" s="29">
        <f t="shared" si="0"/>
        <v>798593.71999999881</v>
      </c>
      <c r="N7" s="29">
        <f t="shared" si="0"/>
        <v>157808351.32999998</v>
      </c>
      <c r="O7" s="29">
        <f t="shared" si="0"/>
        <v>0</v>
      </c>
      <c r="P7" s="29">
        <f t="shared" si="0"/>
        <v>157808351.32999998</v>
      </c>
      <c r="Q7" s="29">
        <f t="shared" si="0"/>
        <v>25220</v>
      </c>
      <c r="R7" s="29">
        <f t="shared" si="0"/>
        <v>157833571.32999998</v>
      </c>
      <c r="S7" s="29">
        <f t="shared" si="0"/>
        <v>3943431.8600000069</v>
      </c>
      <c r="T7" s="29">
        <f t="shared" si="0"/>
        <v>161777003.19</v>
      </c>
      <c r="U7" s="54">
        <f t="shared" si="0"/>
        <v>3532773.4399999902</v>
      </c>
      <c r="V7" s="47">
        <f t="shared" ref="V7:W7" si="1">V8+V9+V10+V11+V12+V13+V14</f>
        <v>165309776.63</v>
      </c>
      <c r="W7" s="29">
        <f t="shared" si="1"/>
        <v>26862552.660000004</v>
      </c>
    </row>
    <row r="8" spans="1:23" ht="45" x14ac:dyDescent="0.25">
      <c r="A8" s="55">
        <v>1</v>
      </c>
      <c r="B8" s="3">
        <v>2</v>
      </c>
      <c r="C8" s="4" t="s">
        <v>7</v>
      </c>
      <c r="D8" s="6">
        <v>1509483.47</v>
      </c>
      <c r="E8" s="17">
        <f>F8-D8</f>
        <v>0</v>
      </c>
      <c r="F8" s="6">
        <v>1509483.47</v>
      </c>
      <c r="G8" s="17">
        <f>H8-F8</f>
        <v>0</v>
      </c>
      <c r="H8" s="6">
        <v>1509483.47</v>
      </c>
      <c r="I8" s="17">
        <f>J8-H8</f>
        <v>0</v>
      </c>
      <c r="J8" s="6">
        <v>1509483.47</v>
      </c>
      <c r="K8" s="17">
        <f>L8-J8</f>
        <v>0</v>
      </c>
      <c r="L8" s="6">
        <v>1509483.47</v>
      </c>
      <c r="M8" s="17">
        <f>N8-L8</f>
        <v>0</v>
      </c>
      <c r="N8" s="6">
        <v>1509483.47</v>
      </c>
      <c r="O8" s="17">
        <f>P8-N8</f>
        <v>0</v>
      </c>
      <c r="P8" s="6">
        <v>1509483.47</v>
      </c>
      <c r="Q8" s="17">
        <f>R8-P8</f>
        <v>0</v>
      </c>
      <c r="R8" s="6">
        <v>1509483.47</v>
      </c>
      <c r="S8" s="17">
        <f>T8-R8</f>
        <v>0</v>
      </c>
      <c r="T8" s="6">
        <v>1509483.47</v>
      </c>
      <c r="U8" s="56">
        <f>V8-T8</f>
        <v>0</v>
      </c>
      <c r="V8" s="48">
        <v>1509483.47</v>
      </c>
      <c r="W8" s="17">
        <f>E8+G8+I8+K8+M8+O8+Q8+S8+U8</f>
        <v>0</v>
      </c>
    </row>
    <row r="9" spans="1:23" ht="60" x14ac:dyDescent="0.25">
      <c r="A9" s="55">
        <v>1</v>
      </c>
      <c r="B9" s="3">
        <v>3</v>
      </c>
      <c r="C9" s="4" t="s">
        <v>8</v>
      </c>
      <c r="D9" s="6">
        <v>2992180</v>
      </c>
      <c r="E9" s="17">
        <f t="shared" ref="E9:U41" si="2">F9-D9</f>
        <v>0</v>
      </c>
      <c r="F9" s="6">
        <v>2992180</v>
      </c>
      <c r="G9" s="17">
        <f t="shared" si="2"/>
        <v>0</v>
      </c>
      <c r="H9" s="6">
        <v>2992180</v>
      </c>
      <c r="I9" s="17">
        <f t="shared" si="2"/>
        <v>0</v>
      </c>
      <c r="J9" s="6">
        <v>2992180</v>
      </c>
      <c r="K9" s="17">
        <f t="shared" si="2"/>
        <v>0</v>
      </c>
      <c r="L9" s="6">
        <v>2992180</v>
      </c>
      <c r="M9" s="17">
        <f t="shared" si="2"/>
        <v>0</v>
      </c>
      <c r="N9" s="6">
        <v>2992180</v>
      </c>
      <c r="O9" s="17">
        <f t="shared" si="2"/>
        <v>0</v>
      </c>
      <c r="P9" s="6">
        <v>2992180</v>
      </c>
      <c r="Q9" s="17">
        <f t="shared" si="2"/>
        <v>0</v>
      </c>
      <c r="R9" s="6">
        <v>2992180</v>
      </c>
      <c r="S9" s="17">
        <f t="shared" si="2"/>
        <v>16078</v>
      </c>
      <c r="T9" s="6">
        <v>3008258</v>
      </c>
      <c r="U9" s="56">
        <f t="shared" si="2"/>
        <v>0</v>
      </c>
      <c r="V9" s="48">
        <v>3008258</v>
      </c>
      <c r="W9" s="17">
        <f t="shared" ref="W9:W41" si="3">E9+G9+I9+K9+M9+O9+Q9+S9+U9</f>
        <v>16078</v>
      </c>
    </row>
    <row r="10" spans="1:23" ht="60" x14ac:dyDescent="0.25">
      <c r="A10" s="55">
        <v>1</v>
      </c>
      <c r="B10" s="3">
        <v>4</v>
      </c>
      <c r="C10" s="4" t="s">
        <v>9</v>
      </c>
      <c r="D10" s="6">
        <v>39546892.579999998</v>
      </c>
      <c r="E10" s="17">
        <f t="shared" si="2"/>
        <v>0</v>
      </c>
      <c r="F10" s="6">
        <v>39546892.579999998</v>
      </c>
      <c r="G10" s="17">
        <f t="shared" si="2"/>
        <v>762574.80000000447</v>
      </c>
      <c r="H10" s="25">
        <v>40309467.380000003</v>
      </c>
      <c r="I10" s="17">
        <f t="shared" si="2"/>
        <v>339374.75999999791</v>
      </c>
      <c r="J10" s="25">
        <v>40648842.140000001</v>
      </c>
      <c r="K10" s="17">
        <f t="shared" si="2"/>
        <v>0</v>
      </c>
      <c r="L10" s="25">
        <v>40648842.140000001</v>
      </c>
      <c r="M10" s="17">
        <f t="shared" si="2"/>
        <v>247340</v>
      </c>
      <c r="N10" s="25">
        <v>40896182.140000001</v>
      </c>
      <c r="O10" s="17">
        <f t="shared" si="2"/>
        <v>0</v>
      </c>
      <c r="P10" s="25">
        <v>40896182.140000001</v>
      </c>
      <c r="Q10" s="17">
        <f t="shared" si="2"/>
        <v>0</v>
      </c>
      <c r="R10" s="25">
        <v>40896182.140000001</v>
      </c>
      <c r="S10" s="17">
        <f t="shared" si="2"/>
        <v>346959.74000000209</v>
      </c>
      <c r="T10" s="25">
        <v>41243141.880000003</v>
      </c>
      <c r="U10" s="56">
        <f t="shared" si="2"/>
        <v>-226902.77000000328</v>
      </c>
      <c r="V10" s="48">
        <v>41016239.109999999</v>
      </c>
      <c r="W10" s="17">
        <f t="shared" si="3"/>
        <v>1469346.5300000012</v>
      </c>
    </row>
    <row r="11" spans="1:23" x14ac:dyDescent="0.25">
      <c r="A11" s="55">
        <v>1</v>
      </c>
      <c r="B11" s="3">
        <v>5</v>
      </c>
      <c r="C11" s="4" t="s">
        <v>10</v>
      </c>
      <c r="D11" s="6">
        <v>9647</v>
      </c>
      <c r="E11" s="17">
        <f t="shared" si="2"/>
        <v>0</v>
      </c>
      <c r="F11" s="6">
        <v>9647</v>
      </c>
      <c r="G11" s="17">
        <f t="shared" si="2"/>
        <v>0</v>
      </c>
      <c r="H11" s="6">
        <v>9647</v>
      </c>
      <c r="I11" s="17">
        <f t="shared" si="2"/>
        <v>0</v>
      </c>
      <c r="J11" s="6">
        <v>9647</v>
      </c>
      <c r="K11" s="17">
        <f t="shared" si="2"/>
        <v>0</v>
      </c>
      <c r="L11" s="6">
        <v>9647</v>
      </c>
      <c r="M11" s="17">
        <f t="shared" si="2"/>
        <v>0</v>
      </c>
      <c r="N11" s="6">
        <v>9647</v>
      </c>
      <c r="O11" s="17">
        <f t="shared" si="2"/>
        <v>0</v>
      </c>
      <c r="P11" s="6">
        <v>9647</v>
      </c>
      <c r="Q11" s="17">
        <f t="shared" si="2"/>
        <v>0</v>
      </c>
      <c r="R11" s="6">
        <v>9647</v>
      </c>
      <c r="S11" s="17">
        <f t="shared" si="2"/>
        <v>0</v>
      </c>
      <c r="T11" s="6">
        <v>9647</v>
      </c>
      <c r="U11" s="56">
        <f t="shared" si="2"/>
        <v>0</v>
      </c>
      <c r="V11" s="48">
        <v>9647</v>
      </c>
      <c r="W11" s="17">
        <f t="shared" si="3"/>
        <v>0</v>
      </c>
    </row>
    <row r="12" spans="1:23" ht="45" x14ac:dyDescent="0.25">
      <c r="A12" s="55">
        <v>1</v>
      </c>
      <c r="B12" s="3">
        <v>6</v>
      </c>
      <c r="C12" s="4" t="s">
        <v>11</v>
      </c>
      <c r="D12" s="6">
        <v>14097201.710000001</v>
      </c>
      <c r="E12" s="17">
        <f t="shared" si="2"/>
        <v>0</v>
      </c>
      <c r="F12" s="6">
        <v>14097201.710000001</v>
      </c>
      <c r="G12" s="17">
        <f t="shared" si="2"/>
        <v>131606</v>
      </c>
      <c r="H12" s="25">
        <v>14228807.710000001</v>
      </c>
      <c r="I12" s="17">
        <f t="shared" si="2"/>
        <v>-339374.75999999978</v>
      </c>
      <c r="J12" s="25">
        <v>13889432.950000001</v>
      </c>
      <c r="K12" s="17">
        <f t="shared" si="2"/>
        <v>0</v>
      </c>
      <c r="L12" s="25">
        <v>13889432.950000001</v>
      </c>
      <c r="M12" s="17">
        <f t="shared" si="2"/>
        <v>37491</v>
      </c>
      <c r="N12" s="25">
        <v>13926923.950000001</v>
      </c>
      <c r="O12" s="17">
        <f t="shared" si="2"/>
        <v>0</v>
      </c>
      <c r="P12" s="25">
        <v>13926923.950000001</v>
      </c>
      <c r="Q12" s="17">
        <f t="shared" si="2"/>
        <v>0</v>
      </c>
      <c r="R12" s="25">
        <v>13926923.950000001</v>
      </c>
      <c r="S12" s="17">
        <f t="shared" si="2"/>
        <v>88184</v>
      </c>
      <c r="T12" s="25">
        <v>14015107.950000001</v>
      </c>
      <c r="U12" s="56">
        <f t="shared" si="2"/>
        <v>0</v>
      </c>
      <c r="V12" s="48">
        <v>14015107.950000001</v>
      </c>
      <c r="W12" s="17">
        <f t="shared" si="3"/>
        <v>-82093.759999999776</v>
      </c>
    </row>
    <row r="13" spans="1:23" x14ac:dyDescent="0.25">
      <c r="A13" s="55">
        <v>1</v>
      </c>
      <c r="B13" s="3">
        <v>11</v>
      </c>
      <c r="C13" s="4" t="s">
        <v>12</v>
      </c>
      <c r="D13" s="6">
        <v>1000000</v>
      </c>
      <c r="E13" s="17">
        <f t="shared" si="2"/>
        <v>0</v>
      </c>
      <c r="F13" s="6">
        <v>1000000</v>
      </c>
      <c r="G13" s="17">
        <f t="shared" si="2"/>
        <v>0</v>
      </c>
      <c r="H13" s="6">
        <v>1000000</v>
      </c>
      <c r="I13" s="17">
        <f t="shared" si="2"/>
        <v>0</v>
      </c>
      <c r="J13" s="6">
        <v>1000000</v>
      </c>
      <c r="K13" s="17">
        <f t="shared" si="2"/>
        <v>0</v>
      </c>
      <c r="L13" s="25">
        <v>1000000</v>
      </c>
      <c r="M13" s="17">
        <f t="shared" si="2"/>
        <v>-500000</v>
      </c>
      <c r="N13" s="6">
        <v>500000</v>
      </c>
      <c r="O13" s="17">
        <f t="shared" si="2"/>
        <v>0</v>
      </c>
      <c r="P13" s="6">
        <v>500000</v>
      </c>
      <c r="Q13" s="17">
        <f t="shared" si="2"/>
        <v>0</v>
      </c>
      <c r="R13" s="6">
        <v>500000</v>
      </c>
      <c r="S13" s="17">
        <f t="shared" si="2"/>
        <v>0</v>
      </c>
      <c r="T13" s="6">
        <v>500000</v>
      </c>
      <c r="U13" s="56">
        <f t="shared" si="2"/>
        <v>0</v>
      </c>
      <c r="V13" s="48">
        <v>500000</v>
      </c>
      <c r="W13" s="17">
        <f t="shared" si="3"/>
        <v>-500000</v>
      </c>
    </row>
    <row r="14" spans="1:23" x14ac:dyDescent="0.25">
      <c r="A14" s="55">
        <v>1</v>
      </c>
      <c r="B14" s="3">
        <v>13</v>
      </c>
      <c r="C14" s="4" t="s">
        <v>13</v>
      </c>
      <c r="D14" s="6">
        <v>79291819.209999993</v>
      </c>
      <c r="E14" s="17">
        <f t="shared" si="2"/>
        <v>5598275.6599999964</v>
      </c>
      <c r="F14" s="26">
        <v>84890094.86999999</v>
      </c>
      <c r="G14" s="17">
        <f t="shared" si="2"/>
        <v>9692077.1800000072</v>
      </c>
      <c r="H14" s="26">
        <v>94582172.049999997</v>
      </c>
      <c r="I14" s="17">
        <f t="shared" si="2"/>
        <v>2378000</v>
      </c>
      <c r="J14" s="25">
        <v>96960172.049999997</v>
      </c>
      <c r="K14" s="17">
        <f t="shared" si="2"/>
        <v>0</v>
      </c>
      <c r="L14" s="25">
        <v>96960172.049999997</v>
      </c>
      <c r="M14" s="17">
        <f t="shared" si="2"/>
        <v>1013762.7199999988</v>
      </c>
      <c r="N14" s="25">
        <v>97973934.769999996</v>
      </c>
      <c r="O14" s="17">
        <f t="shared" si="2"/>
        <v>0</v>
      </c>
      <c r="P14" s="25">
        <v>97973934.769999996</v>
      </c>
      <c r="Q14" s="17">
        <f t="shared" si="2"/>
        <v>25220</v>
      </c>
      <c r="R14" s="25">
        <v>97999154.769999996</v>
      </c>
      <c r="S14" s="17">
        <f t="shared" si="2"/>
        <v>3492210.1200000048</v>
      </c>
      <c r="T14" s="25">
        <v>101491364.89</v>
      </c>
      <c r="U14" s="56">
        <f t="shared" si="2"/>
        <v>3759676.2099999934</v>
      </c>
      <c r="V14" s="48">
        <v>105251041.09999999</v>
      </c>
      <c r="W14" s="17">
        <f t="shared" si="3"/>
        <v>25959221.890000001</v>
      </c>
    </row>
    <row r="15" spans="1:23" s="16" customFormat="1" ht="28.5" x14ac:dyDescent="0.2">
      <c r="A15" s="57">
        <v>3</v>
      </c>
      <c r="B15" s="14" t="s">
        <v>5</v>
      </c>
      <c r="C15" s="15" t="s">
        <v>14</v>
      </c>
      <c r="D15" s="18">
        <f>D16+D17</f>
        <v>8318920</v>
      </c>
      <c r="E15" s="18">
        <f t="shared" ref="E15:J15" si="4">E16+E17</f>
        <v>0</v>
      </c>
      <c r="F15" s="18">
        <f t="shared" si="4"/>
        <v>8318920</v>
      </c>
      <c r="G15" s="18">
        <f t="shared" ref="G15" si="5">G16+G17</f>
        <v>129364.41999999993</v>
      </c>
      <c r="H15" s="18">
        <f t="shared" si="4"/>
        <v>8448284.4199999999</v>
      </c>
      <c r="I15" s="18">
        <f t="shared" ref="I15" si="6">I16+I17</f>
        <v>0</v>
      </c>
      <c r="J15" s="18">
        <f t="shared" si="4"/>
        <v>8448284.4199999999</v>
      </c>
      <c r="K15" s="18">
        <f t="shared" ref="K15" si="7">K16+K17</f>
        <v>0</v>
      </c>
      <c r="L15" s="18">
        <f t="shared" ref="L15:Q15" si="8">L16+L17</f>
        <v>8448284.4199999999</v>
      </c>
      <c r="M15" s="18">
        <f t="shared" si="8"/>
        <v>0</v>
      </c>
      <c r="N15" s="18">
        <f t="shared" si="8"/>
        <v>8448284.4199999999</v>
      </c>
      <c r="O15" s="18">
        <f t="shared" si="8"/>
        <v>0</v>
      </c>
      <c r="P15" s="18">
        <f t="shared" si="8"/>
        <v>8448284.4199999999</v>
      </c>
      <c r="Q15" s="18">
        <f t="shared" si="8"/>
        <v>98735.339999999851</v>
      </c>
      <c r="R15" s="18">
        <f t="shared" ref="R15:W15" si="9">R16+R17</f>
        <v>8547019.7599999998</v>
      </c>
      <c r="S15" s="18">
        <f t="shared" si="9"/>
        <v>-107059</v>
      </c>
      <c r="T15" s="18">
        <f t="shared" si="9"/>
        <v>8439960.7599999998</v>
      </c>
      <c r="U15" s="58">
        <f t="shared" si="9"/>
        <v>-96998.209999999963</v>
      </c>
      <c r="V15" s="49">
        <f t="shared" si="9"/>
        <v>8342962.5499999998</v>
      </c>
      <c r="W15" s="18">
        <f t="shared" si="9"/>
        <v>24042.549999999814</v>
      </c>
    </row>
    <row r="16" spans="1:23" x14ac:dyDescent="0.25">
      <c r="A16" s="55">
        <v>3</v>
      </c>
      <c r="B16" s="3">
        <v>9</v>
      </c>
      <c r="C16" s="4" t="s">
        <v>41</v>
      </c>
      <c r="D16" s="6">
        <v>150000</v>
      </c>
      <c r="E16" s="17">
        <f t="shared" si="2"/>
        <v>0</v>
      </c>
      <c r="F16" s="6">
        <v>150000</v>
      </c>
      <c r="G16" s="17">
        <f t="shared" si="2"/>
        <v>0</v>
      </c>
      <c r="H16" s="7">
        <v>150000</v>
      </c>
      <c r="I16" s="17">
        <f t="shared" si="2"/>
        <v>0</v>
      </c>
      <c r="J16" s="7">
        <v>150000</v>
      </c>
      <c r="K16" s="17">
        <f t="shared" si="2"/>
        <v>0</v>
      </c>
      <c r="L16" s="7">
        <v>150000</v>
      </c>
      <c r="M16" s="17">
        <f t="shared" si="2"/>
        <v>0</v>
      </c>
      <c r="N16" s="7">
        <v>150000</v>
      </c>
      <c r="O16" s="17">
        <f t="shared" si="2"/>
        <v>0</v>
      </c>
      <c r="P16" s="7">
        <v>150000</v>
      </c>
      <c r="Q16" s="17">
        <f t="shared" si="2"/>
        <v>0</v>
      </c>
      <c r="R16" s="7">
        <v>150000</v>
      </c>
      <c r="S16" s="17">
        <f t="shared" si="2"/>
        <v>-30000</v>
      </c>
      <c r="T16" s="7">
        <v>120000</v>
      </c>
      <c r="U16" s="56">
        <f t="shared" si="2"/>
        <v>0</v>
      </c>
      <c r="V16" s="48">
        <v>120000</v>
      </c>
      <c r="W16" s="17">
        <f t="shared" si="3"/>
        <v>-30000</v>
      </c>
    </row>
    <row r="17" spans="1:23" ht="45" x14ac:dyDescent="0.25">
      <c r="A17" s="55">
        <v>3</v>
      </c>
      <c r="B17" s="3">
        <v>10</v>
      </c>
      <c r="C17" s="4" t="s">
        <v>42</v>
      </c>
      <c r="D17" s="6">
        <v>8168920</v>
      </c>
      <c r="E17" s="17">
        <f t="shared" si="2"/>
        <v>0</v>
      </c>
      <c r="F17" s="6">
        <v>8168920</v>
      </c>
      <c r="G17" s="17">
        <f t="shared" si="2"/>
        <v>129364.41999999993</v>
      </c>
      <c r="H17" s="7">
        <v>8298284.4199999999</v>
      </c>
      <c r="I17" s="17">
        <f t="shared" si="2"/>
        <v>0</v>
      </c>
      <c r="J17" s="7">
        <v>8298284.4199999999</v>
      </c>
      <c r="K17" s="17">
        <f t="shared" si="2"/>
        <v>0</v>
      </c>
      <c r="L17" s="7">
        <v>8298284.4199999999</v>
      </c>
      <c r="M17" s="17">
        <f t="shared" si="2"/>
        <v>0</v>
      </c>
      <c r="N17" s="7">
        <v>8298284.4199999999</v>
      </c>
      <c r="O17" s="17">
        <f t="shared" si="2"/>
        <v>0</v>
      </c>
      <c r="P17" s="7">
        <v>8298284.4199999999</v>
      </c>
      <c r="Q17" s="17">
        <f t="shared" si="2"/>
        <v>98735.339999999851</v>
      </c>
      <c r="R17" s="7">
        <v>8397019.7599999998</v>
      </c>
      <c r="S17" s="17">
        <f t="shared" si="2"/>
        <v>-77059</v>
      </c>
      <c r="T17" s="7">
        <v>8319960.7599999998</v>
      </c>
      <c r="U17" s="56">
        <f t="shared" si="2"/>
        <v>-96998.209999999963</v>
      </c>
      <c r="V17" s="48">
        <v>8222962.5499999998</v>
      </c>
      <c r="W17" s="17">
        <f t="shared" si="3"/>
        <v>54042.549999999814</v>
      </c>
    </row>
    <row r="18" spans="1:23" s="16" customFormat="1" ht="14.25" x14ac:dyDescent="0.2">
      <c r="A18" s="57">
        <v>4</v>
      </c>
      <c r="B18" s="14" t="s">
        <v>5</v>
      </c>
      <c r="C18" s="15" t="s">
        <v>15</v>
      </c>
      <c r="D18" s="18">
        <f t="shared" ref="D18:J18" si="10">SUM(D19:D21)</f>
        <v>121848494.06</v>
      </c>
      <c r="E18" s="18">
        <f t="shared" si="10"/>
        <v>34303745.340000004</v>
      </c>
      <c r="F18" s="18">
        <f t="shared" si="10"/>
        <v>156152239.40000001</v>
      </c>
      <c r="G18" s="18">
        <f t="shared" ref="G18" si="11">SUM(G19:G21)</f>
        <v>10999999.99000001</v>
      </c>
      <c r="H18" s="18">
        <f t="shared" si="10"/>
        <v>167152239.39000002</v>
      </c>
      <c r="I18" s="18">
        <f t="shared" ref="I18" si="12">SUM(I19:I21)</f>
        <v>0</v>
      </c>
      <c r="J18" s="18">
        <f t="shared" si="10"/>
        <v>167152239.39000002</v>
      </c>
      <c r="K18" s="18">
        <f t="shared" ref="K18" si="13">SUM(K19:K21)</f>
        <v>0</v>
      </c>
      <c r="L18" s="18">
        <f t="shared" ref="L18:Q18" si="14">SUM(L19:L21)</f>
        <v>167152239.39000002</v>
      </c>
      <c r="M18" s="18">
        <f t="shared" si="14"/>
        <v>636900</v>
      </c>
      <c r="N18" s="18">
        <f t="shared" si="14"/>
        <v>167789139.39000002</v>
      </c>
      <c r="O18" s="18">
        <f t="shared" si="14"/>
        <v>0</v>
      </c>
      <c r="P18" s="18">
        <f t="shared" si="14"/>
        <v>167789139.39000002</v>
      </c>
      <c r="Q18" s="18">
        <f t="shared" si="14"/>
        <v>-1606683.9699999988</v>
      </c>
      <c r="R18" s="18">
        <f t="shared" ref="R18:W18" si="15">SUM(R19:R21)</f>
        <v>166182455.42000002</v>
      </c>
      <c r="S18" s="18">
        <f t="shared" si="15"/>
        <v>-52430341.780000001</v>
      </c>
      <c r="T18" s="18">
        <f t="shared" si="15"/>
        <v>113752113.64000002</v>
      </c>
      <c r="U18" s="58">
        <f t="shared" si="15"/>
        <v>167563.1799999997</v>
      </c>
      <c r="V18" s="49">
        <f t="shared" si="15"/>
        <v>113919676.82000001</v>
      </c>
      <c r="W18" s="18">
        <f t="shared" si="15"/>
        <v>-7928817.2399999872</v>
      </c>
    </row>
    <row r="19" spans="1:23" x14ac:dyDescent="0.25">
      <c r="A19" s="55">
        <v>4</v>
      </c>
      <c r="B19" s="3">
        <v>5</v>
      </c>
      <c r="C19" s="4" t="s">
        <v>16</v>
      </c>
      <c r="D19" s="6">
        <v>6259369.5899999999</v>
      </c>
      <c r="E19" s="17">
        <f t="shared" si="2"/>
        <v>0</v>
      </c>
      <c r="F19" s="6">
        <v>6259369.5899999999</v>
      </c>
      <c r="G19" s="17">
        <f t="shared" si="2"/>
        <v>8000000</v>
      </c>
      <c r="H19" s="7">
        <v>14259369.59</v>
      </c>
      <c r="I19" s="17">
        <f t="shared" si="2"/>
        <v>0</v>
      </c>
      <c r="J19" s="7">
        <v>14259369.59</v>
      </c>
      <c r="K19" s="17">
        <f t="shared" si="2"/>
        <v>0</v>
      </c>
      <c r="L19" s="7">
        <v>14259369.59</v>
      </c>
      <c r="M19" s="17">
        <f t="shared" si="2"/>
        <v>636900</v>
      </c>
      <c r="N19" s="7">
        <v>14896269.59</v>
      </c>
      <c r="O19" s="17">
        <f t="shared" si="2"/>
        <v>0</v>
      </c>
      <c r="P19" s="7">
        <v>14896269.59</v>
      </c>
      <c r="Q19" s="17">
        <f t="shared" si="2"/>
        <v>230000</v>
      </c>
      <c r="R19" s="7">
        <v>15126269.59</v>
      </c>
      <c r="S19" s="17">
        <f t="shared" si="2"/>
        <v>11622</v>
      </c>
      <c r="T19" s="25">
        <v>15137891.59</v>
      </c>
      <c r="U19" s="56">
        <f t="shared" si="2"/>
        <v>195563.1799999997</v>
      </c>
      <c r="V19" s="48">
        <v>15333454.77</v>
      </c>
      <c r="W19" s="17">
        <f t="shared" si="3"/>
        <v>9074085.1799999997</v>
      </c>
    </row>
    <row r="20" spans="1:23" x14ac:dyDescent="0.25">
      <c r="A20" s="55">
        <v>4</v>
      </c>
      <c r="B20" s="3">
        <v>9</v>
      </c>
      <c r="C20" s="4" t="s">
        <v>17</v>
      </c>
      <c r="D20" s="6">
        <v>114485624.47</v>
      </c>
      <c r="E20" s="17">
        <f t="shared" si="2"/>
        <v>34303745.340000004</v>
      </c>
      <c r="F20" s="6">
        <v>148789369.81</v>
      </c>
      <c r="G20" s="17">
        <f t="shared" si="2"/>
        <v>-9.9999904632568359E-3</v>
      </c>
      <c r="H20" s="7">
        <v>148789369.80000001</v>
      </c>
      <c r="I20" s="17">
        <f t="shared" si="2"/>
        <v>0</v>
      </c>
      <c r="J20" s="7">
        <v>148789369.80000001</v>
      </c>
      <c r="K20" s="17">
        <f t="shared" si="2"/>
        <v>0</v>
      </c>
      <c r="L20" s="7">
        <v>148789369.80000001</v>
      </c>
      <c r="M20" s="17">
        <f t="shared" si="2"/>
        <v>0</v>
      </c>
      <c r="N20" s="7">
        <v>148789369.80000001</v>
      </c>
      <c r="O20" s="17">
        <f t="shared" si="2"/>
        <v>0</v>
      </c>
      <c r="P20" s="7">
        <v>148789369.80000001</v>
      </c>
      <c r="Q20" s="17">
        <f t="shared" si="2"/>
        <v>-536683.96999999881</v>
      </c>
      <c r="R20" s="7">
        <v>148252685.83000001</v>
      </c>
      <c r="S20" s="17">
        <f t="shared" si="2"/>
        <v>-52641963.780000001</v>
      </c>
      <c r="T20" s="25">
        <v>95610722.050000012</v>
      </c>
      <c r="U20" s="56">
        <f t="shared" si="2"/>
        <v>0</v>
      </c>
      <c r="V20" s="48">
        <v>95610722.050000012</v>
      </c>
      <c r="W20" s="17">
        <f t="shared" si="3"/>
        <v>-18874902.419999987</v>
      </c>
    </row>
    <row r="21" spans="1:23" ht="30" x14ac:dyDescent="0.25">
      <c r="A21" s="55">
        <v>4</v>
      </c>
      <c r="B21" s="3">
        <v>12</v>
      </c>
      <c r="C21" s="4" t="s">
        <v>18</v>
      </c>
      <c r="D21" s="6">
        <v>1103500</v>
      </c>
      <c r="E21" s="17">
        <f t="shared" si="2"/>
        <v>0</v>
      </c>
      <c r="F21" s="6">
        <v>1103500</v>
      </c>
      <c r="G21" s="17">
        <f t="shared" si="2"/>
        <v>3000000</v>
      </c>
      <c r="H21" s="7">
        <v>4103500</v>
      </c>
      <c r="I21" s="17">
        <f t="shared" si="2"/>
        <v>0</v>
      </c>
      <c r="J21" s="7">
        <v>4103500</v>
      </c>
      <c r="K21" s="17">
        <f t="shared" si="2"/>
        <v>0</v>
      </c>
      <c r="L21" s="7">
        <v>4103500</v>
      </c>
      <c r="M21" s="17">
        <f t="shared" si="2"/>
        <v>0</v>
      </c>
      <c r="N21" s="7">
        <v>4103500</v>
      </c>
      <c r="O21" s="17">
        <f t="shared" si="2"/>
        <v>0</v>
      </c>
      <c r="P21" s="7">
        <v>4103500</v>
      </c>
      <c r="Q21" s="17">
        <f t="shared" si="2"/>
        <v>-1300000</v>
      </c>
      <c r="R21" s="7">
        <v>2803500</v>
      </c>
      <c r="S21" s="17">
        <f t="shared" si="2"/>
        <v>200000</v>
      </c>
      <c r="T21" s="25">
        <v>3003500</v>
      </c>
      <c r="U21" s="56">
        <f t="shared" si="2"/>
        <v>-28000</v>
      </c>
      <c r="V21" s="48">
        <v>2975500</v>
      </c>
      <c r="W21" s="17">
        <f t="shared" si="3"/>
        <v>1872000</v>
      </c>
    </row>
    <row r="22" spans="1:23" s="16" customFormat="1" ht="14.25" x14ac:dyDescent="0.2">
      <c r="A22" s="57">
        <v>5</v>
      </c>
      <c r="B22" s="14" t="s">
        <v>5</v>
      </c>
      <c r="C22" s="15" t="s">
        <v>19</v>
      </c>
      <c r="D22" s="18">
        <f>D23+D24+D25</f>
        <v>28089699.330000002</v>
      </c>
      <c r="E22" s="18">
        <f>E23+E24+E25</f>
        <v>1677015.7400000021</v>
      </c>
      <c r="F22" s="18">
        <f>F23+F24+F25</f>
        <v>29766715.070000004</v>
      </c>
      <c r="G22" s="18">
        <f>G23+G24+G25</f>
        <v>4715706.5699999984</v>
      </c>
      <c r="H22" s="18">
        <f t="shared" ref="H22:J22" si="16">H23+H24+H25</f>
        <v>34482421.640000001</v>
      </c>
      <c r="I22" s="18">
        <f>I23+I24+I25</f>
        <v>0</v>
      </c>
      <c r="J22" s="18">
        <f t="shared" si="16"/>
        <v>34482421.640000001</v>
      </c>
      <c r="K22" s="18">
        <f>K23+K24+K25</f>
        <v>0</v>
      </c>
      <c r="L22" s="18">
        <f t="shared" ref="L22" si="17">L23+L24+L25</f>
        <v>34482421.640000001</v>
      </c>
      <c r="M22" s="18">
        <f>M23+M24+M25</f>
        <v>-936059.87999999896</v>
      </c>
      <c r="N22" s="18">
        <f t="shared" ref="N22" si="18">N23+N24+N25</f>
        <v>33546361.760000002</v>
      </c>
      <c r="O22" s="18">
        <f>O23+O24+O25</f>
        <v>0</v>
      </c>
      <c r="P22" s="18">
        <f t="shared" ref="P22:R22" si="19">P23+P24+P25</f>
        <v>33546361.760000002</v>
      </c>
      <c r="Q22" s="18">
        <f>Q23+Q24+Q25</f>
        <v>309414.65999999922</v>
      </c>
      <c r="R22" s="18">
        <f t="shared" si="19"/>
        <v>33855776.420000002</v>
      </c>
      <c r="S22" s="18">
        <f>S23+S24+S25</f>
        <v>790199.88000000012</v>
      </c>
      <c r="T22" s="18">
        <f t="shared" ref="T22:W22" si="20">T23+T24+T25</f>
        <v>34645976.300000004</v>
      </c>
      <c r="U22" s="58">
        <f>U23+U24+U25</f>
        <v>-315924.97000000114</v>
      </c>
      <c r="V22" s="49">
        <f t="shared" si="20"/>
        <v>34330051.329999998</v>
      </c>
      <c r="W22" s="18">
        <f t="shared" si="20"/>
        <v>6240351.9999999991</v>
      </c>
    </row>
    <row r="23" spans="1:23" x14ac:dyDescent="0.25">
      <c r="A23" s="55">
        <v>5</v>
      </c>
      <c r="B23" s="3">
        <v>1</v>
      </c>
      <c r="C23" s="4" t="s">
        <v>20</v>
      </c>
      <c r="D23" s="6">
        <v>343570.48</v>
      </c>
      <c r="E23" s="17">
        <f t="shared" si="2"/>
        <v>0</v>
      </c>
      <c r="F23" s="6">
        <v>343570.48</v>
      </c>
      <c r="G23" s="17">
        <f t="shared" si="2"/>
        <v>437412.06000000006</v>
      </c>
      <c r="H23" s="7">
        <v>780982.54</v>
      </c>
      <c r="I23" s="17">
        <f t="shared" si="2"/>
        <v>0</v>
      </c>
      <c r="J23" s="7">
        <v>780982.54</v>
      </c>
      <c r="K23" s="17">
        <f t="shared" si="2"/>
        <v>0</v>
      </c>
      <c r="L23" s="7">
        <v>780982.54</v>
      </c>
      <c r="M23" s="17">
        <f t="shared" si="2"/>
        <v>-72800</v>
      </c>
      <c r="N23" s="7">
        <v>708182.54</v>
      </c>
      <c r="O23" s="17">
        <f t="shared" si="2"/>
        <v>0</v>
      </c>
      <c r="P23" s="7">
        <v>708182.54</v>
      </c>
      <c r="Q23" s="17">
        <f t="shared" si="2"/>
        <v>521753.95999999996</v>
      </c>
      <c r="R23" s="7">
        <v>1229936.5</v>
      </c>
      <c r="S23" s="17">
        <f t="shared" si="2"/>
        <v>267684.96999999997</v>
      </c>
      <c r="T23" s="25">
        <v>1497621.47</v>
      </c>
      <c r="U23" s="56">
        <f t="shared" si="2"/>
        <v>53466.649999999907</v>
      </c>
      <c r="V23" s="48">
        <v>1551088.1199999999</v>
      </c>
      <c r="W23" s="17">
        <f t="shared" si="3"/>
        <v>1207517.6399999999</v>
      </c>
    </row>
    <row r="24" spans="1:23" x14ac:dyDescent="0.25">
      <c r="A24" s="55">
        <v>5</v>
      </c>
      <c r="B24" s="3">
        <v>2</v>
      </c>
      <c r="C24" s="4" t="s">
        <v>21</v>
      </c>
      <c r="D24" s="6">
        <v>280404</v>
      </c>
      <c r="E24" s="17">
        <f t="shared" si="2"/>
        <v>0</v>
      </c>
      <c r="F24" s="6">
        <v>280404</v>
      </c>
      <c r="G24" s="17">
        <f t="shared" si="2"/>
        <v>374782.5</v>
      </c>
      <c r="H24" s="7">
        <v>655186.5</v>
      </c>
      <c r="I24" s="17">
        <f t="shared" si="2"/>
        <v>0</v>
      </c>
      <c r="J24" s="7">
        <v>655186.5</v>
      </c>
      <c r="K24" s="17">
        <f t="shared" si="2"/>
        <v>0</v>
      </c>
      <c r="L24" s="7">
        <v>655186.5</v>
      </c>
      <c r="M24" s="17">
        <f t="shared" si="2"/>
        <v>0</v>
      </c>
      <c r="N24" s="7">
        <v>655186.5</v>
      </c>
      <c r="O24" s="17">
        <f t="shared" si="2"/>
        <v>0</v>
      </c>
      <c r="P24" s="7">
        <v>655186.5</v>
      </c>
      <c r="Q24" s="17">
        <f t="shared" si="2"/>
        <v>0</v>
      </c>
      <c r="R24" s="7">
        <v>655186.5</v>
      </c>
      <c r="S24" s="17">
        <f t="shared" si="2"/>
        <v>0</v>
      </c>
      <c r="T24" s="25">
        <v>655186.5</v>
      </c>
      <c r="U24" s="56">
        <f t="shared" si="2"/>
        <v>-46133.5</v>
      </c>
      <c r="V24" s="48">
        <v>609053</v>
      </c>
      <c r="W24" s="17">
        <f t="shared" si="3"/>
        <v>328649</v>
      </c>
    </row>
    <row r="25" spans="1:23" x14ac:dyDescent="0.25">
      <c r="A25" s="55">
        <v>5</v>
      </c>
      <c r="B25" s="3">
        <v>3</v>
      </c>
      <c r="C25" s="4" t="s">
        <v>22</v>
      </c>
      <c r="D25" s="6">
        <v>27465724.850000001</v>
      </c>
      <c r="E25" s="17">
        <f>F25-D25</f>
        <v>1677015.7400000021</v>
      </c>
      <c r="F25" s="6">
        <v>29142740.590000004</v>
      </c>
      <c r="G25" s="17">
        <f>H25-F25</f>
        <v>3903512.0099999979</v>
      </c>
      <c r="H25" s="7">
        <v>33046252.600000001</v>
      </c>
      <c r="I25" s="17">
        <f>J25-H25</f>
        <v>0</v>
      </c>
      <c r="J25" s="7">
        <v>33046252.600000001</v>
      </c>
      <c r="K25" s="17">
        <f>L25-J25</f>
        <v>0</v>
      </c>
      <c r="L25" s="7">
        <v>33046252.600000001</v>
      </c>
      <c r="M25" s="17">
        <f>N25-L25</f>
        <v>-863259.87999999896</v>
      </c>
      <c r="N25" s="7">
        <v>32182992.720000003</v>
      </c>
      <c r="O25" s="17">
        <f>P25-N25</f>
        <v>0</v>
      </c>
      <c r="P25" s="7">
        <v>32182992.720000003</v>
      </c>
      <c r="Q25" s="17">
        <f>R25-P25</f>
        <v>-212339.30000000075</v>
      </c>
      <c r="R25" s="7">
        <v>31970653.420000002</v>
      </c>
      <c r="S25" s="17">
        <f>T25-R25</f>
        <v>522514.91000000015</v>
      </c>
      <c r="T25" s="25">
        <v>32493168.330000002</v>
      </c>
      <c r="U25" s="56">
        <f>V25-T25</f>
        <v>-323258.12000000104</v>
      </c>
      <c r="V25" s="48">
        <v>32169910.210000001</v>
      </c>
      <c r="W25" s="17">
        <f t="shared" si="3"/>
        <v>4704185.3599999994</v>
      </c>
    </row>
    <row r="26" spans="1:23" s="16" customFormat="1" ht="14.25" x14ac:dyDescent="0.2">
      <c r="A26" s="57">
        <v>7</v>
      </c>
      <c r="B26" s="14" t="s">
        <v>5</v>
      </c>
      <c r="C26" s="15" t="s">
        <v>23</v>
      </c>
      <c r="D26" s="18">
        <f>D27+D28+D29+D30+D31</f>
        <v>429179776.37</v>
      </c>
      <c r="E26" s="18">
        <f t="shared" ref="E26:J26" si="21">E27+E28+E29+E30+E31</f>
        <v>4649199.9999999925</v>
      </c>
      <c r="F26" s="18">
        <f t="shared" si="21"/>
        <v>433828976.37</v>
      </c>
      <c r="G26" s="18">
        <f t="shared" ref="G26" si="22">G27+G28+G29+G30+G31</f>
        <v>1350855.0700000003</v>
      </c>
      <c r="H26" s="18">
        <f t="shared" si="21"/>
        <v>435179831.43999994</v>
      </c>
      <c r="I26" s="18">
        <f t="shared" ref="I26" si="23">I27+I28+I29+I30+I31</f>
        <v>1991245</v>
      </c>
      <c r="J26" s="18">
        <f t="shared" si="21"/>
        <v>437171076.43999994</v>
      </c>
      <c r="K26" s="18">
        <f t="shared" ref="K26" si="24">K27+K28+K29+K30+K31</f>
        <v>639716.40000000596</v>
      </c>
      <c r="L26" s="18">
        <f t="shared" ref="L26:Q26" si="25">L27+L28+L29+L30+L31</f>
        <v>437810792.83999997</v>
      </c>
      <c r="M26" s="18">
        <f t="shared" si="25"/>
        <v>2242697.599999994</v>
      </c>
      <c r="N26" s="18">
        <f t="shared" si="25"/>
        <v>440053490.43999994</v>
      </c>
      <c r="O26" s="18">
        <f t="shared" si="25"/>
        <v>487423</v>
      </c>
      <c r="P26" s="18">
        <f t="shared" si="25"/>
        <v>440540913.43999994</v>
      </c>
      <c r="Q26" s="18">
        <f t="shared" si="25"/>
        <v>561790.98000000045</v>
      </c>
      <c r="R26" s="18">
        <f t="shared" ref="R26:W26" si="26">R27+R28+R29+R30+R31</f>
        <v>441102704.41999996</v>
      </c>
      <c r="S26" s="18">
        <f t="shared" si="26"/>
        <v>2535589</v>
      </c>
      <c r="T26" s="18">
        <f t="shared" si="26"/>
        <v>443638293.41999996</v>
      </c>
      <c r="U26" s="58">
        <f t="shared" si="26"/>
        <v>7709487.5300000086</v>
      </c>
      <c r="V26" s="49">
        <f t="shared" si="26"/>
        <v>451347780.94999993</v>
      </c>
      <c r="W26" s="18">
        <f t="shared" si="26"/>
        <v>22168004.580000002</v>
      </c>
    </row>
    <row r="27" spans="1:23" x14ac:dyDescent="0.25">
      <c r="A27" s="55">
        <v>7</v>
      </c>
      <c r="B27" s="3">
        <v>1</v>
      </c>
      <c r="C27" s="4" t="s">
        <v>24</v>
      </c>
      <c r="D27" s="6">
        <v>113357439.28</v>
      </c>
      <c r="E27" s="17">
        <f t="shared" si="2"/>
        <v>2500000</v>
      </c>
      <c r="F27" s="6">
        <v>115857439.28</v>
      </c>
      <c r="G27" s="17">
        <f t="shared" si="2"/>
        <v>0</v>
      </c>
      <c r="H27" s="7">
        <v>115857439.28</v>
      </c>
      <c r="I27" s="17">
        <f t="shared" si="2"/>
        <v>260000</v>
      </c>
      <c r="J27" s="25">
        <v>116117439.28</v>
      </c>
      <c r="K27" s="17">
        <f t="shared" si="2"/>
        <v>0</v>
      </c>
      <c r="L27" s="25">
        <v>116117439.28</v>
      </c>
      <c r="M27" s="17">
        <f t="shared" si="2"/>
        <v>1442697.599999994</v>
      </c>
      <c r="N27" s="25">
        <v>117560136.88</v>
      </c>
      <c r="O27" s="17">
        <f t="shared" si="2"/>
        <v>0</v>
      </c>
      <c r="P27" s="25">
        <v>117560136.88</v>
      </c>
      <c r="Q27" s="17">
        <f t="shared" si="2"/>
        <v>0</v>
      </c>
      <c r="R27" s="25">
        <v>117560136.88</v>
      </c>
      <c r="S27" s="17">
        <f t="shared" si="2"/>
        <v>429270</v>
      </c>
      <c r="T27" s="25">
        <v>117989406.88</v>
      </c>
      <c r="U27" s="56">
        <f t="shared" si="2"/>
        <v>-941416.98000000417</v>
      </c>
      <c r="V27" s="48">
        <v>117047989.89999999</v>
      </c>
      <c r="W27" s="17">
        <f t="shared" si="3"/>
        <v>3690550.6199999899</v>
      </c>
    </row>
    <row r="28" spans="1:23" x14ac:dyDescent="0.25">
      <c r="A28" s="55">
        <v>7</v>
      </c>
      <c r="B28" s="3">
        <v>2</v>
      </c>
      <c r="C28" s="4" t="s">
        <v>25</v>
      </c>
      <c r="D28" s="6">
        <v>257904900.69</v>
      </c>
      <c r="E28" s="17">
        <f t="shared" si="2"/>
        <v>0</v>
      </c>
      <c r="F28" s="6">
        <v>257904900.69</v>
      </c>
      <c r="G28" s="17">
        <f t="shared" si="2"/>
        <v>1062068.0699999928</v>
      </c>
      <c r="H28" s="7">
        <v>258966968.75999999</v>
      </c>
      <c r="I28" s="17">
        <f t="shared" si="2"/>
        <v>0</v>
      </c>
      <c r="J28" s="7">
        <v>258966968.75999999</v>
      </c>
      <c r="K28" s="17">
        <f t="shared" si="2"/>
        <v>639716.40000000596</v>
      </c>
      <c r="L28" s="7">
        <v>259606685.16</v>
      </c>
      <c r="M28" s="17">
        <f t="shared" si="2"/>
        <v>800000</v>
      </c>
      <c r="N28" s="7">
        <v>260406685.16</v>
      </c>
      <c r="O28" s="17">
        <f t="shared" si="2"/>
        <v>0</v>
      </c>
      <c r="P28" s="7">
        <v>260406685.16</v>
      </c>
      <c r="Q28" s="17">
        <f t="shared" si="2"/>
        <v>447462</v>
      </c>
      <c r="R28" s="7">
        <v>260854147.16</v>
      </c>
      <c r="S28" s="17">
        <f t="shared" si="2"/>
        <v>1956255</v>
      </c>
      <c r="T28" s="25">
        <v>262810402.16</v>
      </c>
      <c r="U28" s="56">
        <f t="shared" si="2"/>
        <v>7869490.0800000131</v>
      </c>
      <c r="V28" s="48">
        <v>270679892.24000001</v>
      </c>
      <c r="W28" s="17">
        <f>E28+G28+I28+K28+M28+O28+Q28+S28+U28</f>
        <v>12774991.550000012</v>
      </c>
    </row>
    <row r="29" spans="1:23" x14ac:dyDescent="0.25">
      <c r="A29" s="55">
        <v>7</v>
      </c>
      <c r="B29" s="3">
        <v>3</v>
      </c>
      <c r="C29" s="4" t="s">
        <v>26</v>
      </c>
      <c r="D29" s="6">
        <v>37648137.770000003</v>
      </c>
      <c r="E29" s="17">
        <f t="shared" si="2"/>
        <v>2149199.9999999925</v>
      </c>
      <c r="F29" s="6">
        <v>39797337.769999996</v>
      </c>
      <c r="G29" s="17">
        <f t="shared" si="2"/>
        <v>288787.00000000745</v>
      </c>
      <c r="H29" s="7">
        <v>40086124.770000003</v>
      </c>
      <c r="I29" s="17">
        <f t="shared" si="2"/>
        <v>349265</v>
      </c>
      <c r="J29" s="25">
        <v>40435389.770000003</v>
      </c>
      <c r="K29" s="17">
        <f t="shared" si="2"/>
        <v>0</v>
      </c>
      <c r="L29" s="25">
        <v>40435389.770000003</v>
      </c>
      <c r="M29" s="17">
        <f t="shared" si="2"/>
        <v>0</v>
      </c>
      <c r="N29" s="25">
        <v>40435389.770000003</v>
      </c>
      <c r="O29" s="17">
        <f t="shared" si="2"/>
        <v>487423</v>
      </c>
      <c r="P29" s="25">
        <v>40922812.770000003</v>
      </c>
      <c r="Q29" s="17">
        <f t="shared" si="2"/>
        <v>0</v>
      </c>
      <c r="R29" s="25">
        <v>40922812.770000003</v>
      </c>
      <c r="S29" s="17">
        <f t="shared" si="2"/>
        <v>52793</v>
      </c>
      <c r="T29" s="25">
        <v>40975605.770000003</v>
      </c>
      <c r="U29" s="56">
        <f t="shared" si="2"/>
        <v>303782.25</v>
      </c>
      <c r="V29" s="48">
        <v>41279388.020000003</v>
      </c>
      <c r="W29" s="17">
        <f t="shared" si="3"/>
        <v>3631250.25</v>
      </c>
    </row>
    <row r="30" spans="1:23" x14ac:dyDescent="0.25">
      <c r="A30" s="55">
        <v>7</v>
      </c>
      <c r="B30" s="3">
        <v>7</v>
      </c>
      <c r="C30" s="4" t="s">
        <v>27</v>
      </c>
      <c r="D30" s="6">
        <v>5520343.8300000001</v>
      </c>
      <c r="E30" s="17">
        <f t="shared" si="2"/>
        <v>0</v>
      </c>
      <c r="F30" s="6">
        <v>5520343.8300000001</v>
      </c>
      <c r="G30" s="17">
        <f t="shared" si="2"/>
        <v>0</v>
      </c>
      <c r="H30" s="7">
        <v>5520343.8300000001</v>
      </c>
      <c r="I30" s="17">
        <f t="shared" si="2"/>
        <v>1381980</v>
      </c>
      <c r="J30" s="25">
        <v>6902323.8300000001</v>
      </c>
      <c r="K30" s="17">
        <f t="shared" si="2"/>
        <v>0</v>
      </c>
      <c r="L30" s="25">
        <v>6902323.8300000001</v>
      </c>
      <c r="M30" s="17">
        <f t="shared" si="2"/>
        <v>0</v>
      </c>
      <c r="N30" s="25">
        <v>6902323.8300000001</v>
      </c>
      <c r="O30" s="17">
        <f t="shared" si="2"/>
        <v>0</v>
      </c>
      <c r="P30" s="25">
        <v>6902323.8300000001</v>
      </c>
      <c r="Q30" s="17">
        <f t="shared" si="2"/>
        <v>0</v>
      </c>
      <c r="R30" s="25">
        <v>6902323.8300000001</v>
      </c>
      <c r="S30" s="17">
        <f t="shared" si="2"/>
        <v>15118</v>
      </c>
      <c r="T30" s="25">
        <v>6917441.8300000001</v>
      </c>
      <c r="U30" s="56">
        <f t="shared" si="2"/>
        <v>470000</v>
      </c>
      <c r="V30" s="48">
        <v>7387441.8300000001</v>
      </c>
      <c r="W30" s="17">
        <f t="shared" si="3"/>
        <v>1867098</v>
      </c>
    </row>
    <row r="31" spans="1:23" x14ac:dyDescent="0.25">
      <c r="A31" s="55">
        <v>7</v>
      </c>
      <c r="B31" s="3">
        <v>9</v>
      </c>
      <c r="C31" s="4" t="s">
        <v>28</v>
      </c>
      <c r="D31" s="6">
        <v>14748954.800000001</v>
      </c>
      <c r="E31" s="17">
        <f t="shared" si="2"/>
        <v>0</v>
      </c>
      <c r="F31" s="6">
        <v>14748954.800000001</v>
      </c>
      <c r="G31" s="17">
        <f t="shared" si="2"/>
        <v>0</v>
      </c>
      <c r="H31" s="7">
        <v>14748954.800000001</v>
      </c>
      <c r="I31" s="17">
        <f t="shared" si="2"/>
        <v>0</v>
      </c>
      <c r="J31" s="7">
        <v>14748954.800000001</v>
      </c>
      <c r="K31" s="17">
        <f t="shared" si="2"/>
        <v>0</v>
      </c>
      <c r="L31" s="7">
        <v>14748954.800000001</v>
      </c>
      <c r="M31" s="17">
        <f t="shared" si="2"/>
        <v>0</v>
      </c>
      <c r="N31" s="7">
        <v>14748954.800000001</v>
      </c>
      <c r="O31" s="17">
        <f t="shared" si="2"/>
        <v>0</v>
      </c>
      <c r="P31" s="7">
        <v>14748954.800000001</v>
      </c>
      <c r="Q31" s="17">
        <f t="shared" si="2"/>
        <v>114328.98000000045</v>
      </c>
      <c r="R31" s="7">
        <v>14863283.780000001</v>
      </c>
      <c r="S31" s="17">
        <f t="shared" si="2"/>
        <v>82153</v>
      </c>
      <c r="T31" s="25">
        <v>14945436.780000001</v>
      </c>
      <c r="U31" s="56">
        <f t="shared" si="2"/>
        <v>7632.179999999702</v>
      </c>
      <c r="V31" s="48">
        <v>14953068.960000001</v>
      </c>
      <c r="W31" s="17">
        <f t="shared" si="3"/>
        <v>204114.16000000015</v>
      </c>
    </row>
    <row r="32" spans="1:23" s="16" customFormat="1" ht="14.25" x14ac:dyDescent="0.2">
      <c r="A32" s="57">
        <v>8</v>
      </c>
      <c r="B32" s="14" t="s">
        <v>5</v>
      </c>
      <c r="C32" s="15" t="s">
        <v>29</v>
      </c>
      <c r="D32" s="18">
        <f>D33+D34</f>
        <v>112097526.34</v>
      </c>
      <c r="E32" s="18">
        <f t="shared" ref="E32:J32" si="27">E33+E34</f>
        <v>3799999.9999999851</v>
      </c>
      <c r="F32" s="18">
        <f t="shared" si="27"/>
        <v>115897526.33999999</v>
      </c>
      <c r="G32" s="18">
        <f t="shared" ref="G32" si="28">G33+G34</f>
        <v>1338867.3400000036</v>
      </c>
      <c r="H32" s="18">
        <f t="shared" si="27"/>
        <v>117236393.67999999</v>
      </c>
      <c r="I32" s="18">
        <f t="shared" ref="I32" si="29">I33+I34</f>
        <v>0</v>
      </c>
      <c r="J32" s="18">
        <f t="shared" si="27"/>
        <v>117236393.67999999</v>
      </c>
      <c r="K32" s="18">
        <f t="shared" ref="K32" si="30">K33+K34</f>
        <v>0</v>
      </c>
      <c r="L32" s="18">
        <f t="shared" ref="L32:Q32" si="31">L33+L34</f>
        <v>117236393.67999999</v>
      </c>
      <c r="M32" s="18">
        <f t="shared" si="31"/>
        <v>-2054965.1899999976</v>
      </c>
      <c r="N32" s="18">
        <f t="shared" si="31"/>
        <v>115181428.48999999</v>
      </c>
      <c r="O32" s="18">
        <f t="shared" si="31"/>
        <v>7528200</v>
      </c>
      <c r="P32" s="18">
        <f t="shared" si="31"/>
        <v>122709628.48999999</v>
      </c>
      <c r="Q32" s="18">
        <f t="shared" si="31"/>
        <v>500000</v>
      </c>
      <c r="R32" s="18">
        <f t="shared" ref="R32:W32" si="32">R33+R34</f>
        <v>123209628.48999999</v>
      </c>
      <c r="S32" s="18">
        <f t="shared" si="32"/>
        <v>-2876040.799999997</v>
      </c>
      <c r="T32" s="18">
        <f t="shared" si="32"/>
        <v>120333587.69</v>
      </c>
      <c r="U32" s="58">
        <f t="shared" si="32"/>
        <v>-112301.84000000358</v>
      </c>
      <c r="V32" s="49">
        <f t="shared" si="32"/>
        <v>120221285.84999999</v>
      </c>
      <c r="W32" s="18">
        <f t="shared" si="32"/>
        <v>8123759.5099999905</v>
      </c>
    </row>
    <row r="33" spans="1:23" x14ac:dyDescent="0.25">
      <c r="A33" s="55">
        <v>8</v>
      </c>
      <c r="B33" s="3">
        <v>1</v>
      </c>
      <c r="C33" s="4" t="s">
        <v>30</v>
      </c>
      <c r="D33" s="6">
        <v>109419565.48</v>
      </c>
      <c r="E33" s="17">
        <f t="shared" si="2"/>
        <v>3799999.9999999851</v>
      </c>
      <c r="F33" s="6">
        <v>113219565.47999999</v>
      </c>
      <c r="G33" s="17">
        <f t="shared" si="2"/>
        <v>1338867.3400000036</v>
      </c>
      <c r="H33" s="7">
        <v>114558432.81999999</v>
      </c>
      <c r="I33" s="17">
        <f t="shared" si="2"/>
        <v>0</v>
      </c>
      <c r="J33" s="7">
        <v>114558432.81999999</v>
      </c>
      <c r="K33" s="17">
        <f t="shared" si="2"/>
        <v>0</v>
      </c>
      <c r="L33" s="7">
        <v>114558432.81999999</v>
      </c>
      <c r="M33" s="17">
        <f t="shared" si="2"/>
        <v>-2054965.1899999976</v>
      </c>
      <c r="N33" s="7">
        <v>112503467.63</v>
      </c>
      <c r="O33" s="17">
        <f t="shared" si="2"/>
        <v>7528200</v>
      </c>
      <c r="P33" s="7">
        <v>120031667.63</v>
      </c>
      <c r="Q33" s="17">
        <f t="shared" si="2"/>
        <v>500000</v>
      </c>
      <c r="R33" s="7">
        <v>120531667.63</v>
      </c>
      <c r="S33" s="17">
        <f t="shared" si="2"/>
        <v>-2893946.799999997</v>
      </c>
      <c r="T33" s="25">
        <v>117637720.83</v>
      </c>
      <c r="U33" s="56">
        <f t="shared" si="2"/>
        <v>-112301.84000000358</v>
      </c>
      <c r="V33" s="48">
        <v>117525418.98999999</v>
      </c>
      <c r="W33" s="17">
        <f t="shared" si="3"/>
        <v>8105853.5099999905</v>
      </c>
    </row>
    <row r="34" spans="1:23" ht="30" x14ac:dyDescent="0.25">
      <c r="A34" s="55">
        <v>8</v>
      </c>
      <c r="B34" s="3">
        <v>4</v>
      </c>
      <c r="C34" s="4" t="s">
        <v>31</v>
      </c>
      <c r="D34" s="6">
        <v>2677960.86</v>
      </c>
      <c r="E34" s="17">
        <f t="shared" si="2"/>
        <v>0</v>
      </c>
      <c r="F34" s="6">
        <v>2677960.86</v>
      </c>
      <c r="G34" s="17">
        <f t="shared" si="2"/>
        <v>0</v>
      </c>
      <c r="H34" s="7">
        <v>2677960.86</v>
      </c>
      <c r="I34" s="17">
        <f t="shared" si="2"/>
        <v>0</v>
      </c>
      <c r="J34" s="7">
        <v>2677960.86</v>
      </c>
      <c r="K34" s="17">
        <f t="shared" si="2"/>
        <v>0</v>
      </c>
      <c r="L34" s="7">
        <v>2677960.86</v>
      </c>
      <c r="M34" s="17">
        <f t="shared" si="2"/>
        <v>0</v>
      </c>
      <c r="N34" s="7">
        <v>2677960.86</v>
      </c>
      <c r="O34" s="17">
        <f t="shared" si="2"/>
        <v>0</v>
      </c>
      <c r="P34" s="7">
        <v>2677960.86</v>
      </c>
      <c r="Q34" s="17">
        <f t="shared" si="2"/>
        <v>0</v>
      </c>
      <c r="R34" s="7">
        <v>2677960.86</v>
      </c>
      <c r="S34" s="17">
        <f t="shared" si="2"/>
        <v>17906</v>
      </c>
      <c r="T34" s="25">
        <v>2695866.86</v>
      </c>
      <c r="U34" s="56">
        <f t="shared" si="2"/>
        <v>0</v>
      </c>
      <c r="V34" s="48">
        <v>2695866.86</v>
      </c>
      <c r="W34" s="17">
        <f t="shared" si="3"/>
        <v>17906</v>
      </c>
    </row>
    <row r="35" spans="1:23" s="16" customFormat="1" ht="14.25" x14ac:dyDescent="0.2">
      <c r="A35" s="57">
        <v>10</v>
      </c>
      <c r="B35" s="14" t="s">
        <v>5</v>
      </c>
      <c r="C35" s="15" t="s">
        <v>32</v>
      </c>
      <c r="D35" s="18">
        <f>D36+D37+D38</f>
        <v>317939293.79000002</v>
      </c>
      <c r="E35" s="18">
        <f t="shared" ref="E35:J35" si="33">E36+E37+E38</f>
        <v>0</v>
      </c>
      <c r="F35" s="18">
        <f t="shared" si="33"/>
        <v>317939293.79000002</v>
      </c>
      <c r="G35" s="18">
        <f t="shared" ref="G35" si="34">G36+G37+G38</f>
        <v>0</v>
      </c>
      <c r="H35" s="18">
        <f t="shared" si="33"/>
        <v>317939293.79000002</v>
      </c>
      <c r="I35" s="18">
        <f t="shared" ref="I35" si="35">I36+I37+I38</f>
        <v>0</v>
      </c>
      <c r="J35" s="18">
        <f t="shared" si="33"/>
        <v>317939293.79000002</v>
      </c>
      <c r="K35" s="18">
        <f t="shared" ref="K35" si="36">K36+K37+K38</f>
        <v>0</v>
      </c>
      <c r="L35" s="18">
        <f t="shared" ref="L35:Q35" si="37">L36+L37+L38</f>
        <v>317939293.79000002</v>
      </c>
      <c r="M35" s="18">
        <f t="shared" si="37"/>
        <v>0</v>
      </c>
      <c r="N35" s="18">
        <f t="shared" si="37"/>
        <v>317939293.79000002</v>
      </c>
      <c r="O35" s="18">
        <f t="shared" si="37"/>
        <v>0</v>
      </c>
      <c r="P35" s="18">
        <f t="shared" si="37"/>
        <v>317939293.79000002</v>
      </c>
      <c r="Q35" s="18">
        <f t="shared" si="37"/>
        <v>-1.4901161193847656E-8</v>
      </c>
      <c r="R35" s="18">
        <f t="shared" ref="R35:W35" si="38">R36+R37+R38</f>
        <v>317939293.78999996</v>
      </c>
      <c r="S35" s="18">
        <f t="shared" si="38"/>
        <v>-100</v>
      </c>
      <c r="T35" s="18">
        <f t="shared" si="38"/>
        <v>317939193.78999996</v>
      </c>
      <c r="U35" s="58">
        <f t="shared" si="38"/>
        <v>49986424.500000015</v>
      </c>
      <c r="V35" s="49">
        <f t="shared" si="38"/>
        <v>367925618.28999996</v>
      </c>
      <c r="W35" s="18">
        <f t="shared" si="38"/>
        <v>49986324.5</v>
      </c>
    </row>
    <row r="36" spans="1:23" x14ac:dyDescent="0.25">
      <c r="A36" s="55">
        <v>10</v>
      </c>
      <c r="B36" s="3">
        <v>3</v>
      </c>
      <c r="C36" s="4" t="s">
        <v>33</v>
      </c>
      <c r="D36" s="6">
        <v>91749793.489999995</v>
      </c>
      <c r="E36" s="17">
        <f t="shared" si="2"/>
        <v>0</v>
      </c>
      <c r="F36" s="6">
        <v>91749793.489999995</v>
      </c>
      <c r="G36" s="17">
        <f t="shared" si="2"/>
        <v>0</v>
      </c>
      <c r="H36" s="7">
        <v>91749793.489999995</v>
      </c>
      <c r="I36" s="17">
        <f t="shared" si="2"/>
        <v>0</v>
      </c>
      <c r="J36" s="7">
        <v>91749793.489999995</v>
      </c>
      <c r="K36" s="17">
        <f t="shared" si="2"/>
        <v>0</v>
      </c>
      <c r="L36" s="7">
        <v>91749793.489999995</v>
      </c>
      <c r="M36" s="17">
        <f t="shared" si="2"/>
        <v>0</v>
      </c>
      <c r="N36" s="7">
        <v>91749793.489999995</v>
      </c>
      <c r="O36" s="17">
        <f t="shared" si="2"/>
        <v>0</v>
      </c>
      <c r="P36" s="7">
        <v>91749793.489999995</v>
      </c>
      <c r="Q36" s="17">
        <f t="shared" si="2"/>
        <v>-33750</v>
      </c>
      <c r="R36" s="7">
        <v>91716043.489999995</v>
      </c>
      <c r="S36" s="17">
        <f t="shared" si="2"/>
        <v>0</v>
      </c>
      <c r="T36" s="25">
        <v>91716043.489999995</v>
      </c>
      <c r="U36" s="56">
        <f t="shared" si="2"/>
        <v>228941.09999999404</v>
      </c>
      <c r="V36" s="48">
        <v>91944984.589999989</v>
      </c>
      <c r="W36" s="17">
        <f t="shared" si="3"/>
        <v>195191.09999999404</v>
      </c>
    </row>
    <row r="37" spans="1:23" x14ac:dyDescent="0.25">
      <c r="A37" s="55">
        <v>10</v>
      </c>
      <c r="B37" s="3">
        <v>4</v>
      </c>
      <c r="C37" s="4" t="s">
        <v>34</v>
      </c>
      <c r="D37" s="6">
        <v>211771921.88</v>
      </c>
      <c r="E37" s="17">
        <f t="shared" si="2"/>
        <v>0</v>
      </c>
      <c r="F37" s="6">
        <v>211771921.88</v>
      </c>
      <c r="G37" s="17">
        <f t="shared" si="2"/>
        <v>0</v>
      </c>
      <c r="H37" s="7">
        <v>211771921.88</v>
      </c>
      <c r="I37" s="17">
        <f t="shared" si="2"/>
        <v>0</v>
      </c>
      <c r="J37" s="7">
        <v>211771921.88</v>
      </c>
      <c r="K37" s="17">
        <f t="shared" si="2"/>
        <v>0</v>
      </c>
      <c r="L37" s="7">
        <v>211771921.88</v>
      </c>
      <c r="M37" s="17">
        <f t="shared" si="2"/>
        <v>0</v>
      </c>
      <c r="N37" s="7">
        <v>211771921.88</v>
      </c>
      <c r="O37" s="17">
        <f t="shared" si="2"/>
        <v>0</v>
      </c>
      <c r="P37" s="7">
        <v>211771921.88</v>
      </c>
      <c r="Q37" s="17">
        <f t="shared" si="2"/>
        <v>-57660.110000014305</v>
      </c>
      <c r="R37" s="7">
        <v>211714261.76999998</v>
      </c>
      <c r="S37" s="17">
        <f t="shared" si="2"/>
        <v>0</v>
      </c>
      <c r="T37" s="25">
        <v>211714261.76999998</v>
      </c>
      <c r="U37" s="56">
        <f t="shared" si="2"/>
        <v>49605649.920000017</v>
      </c>
      <c r="V37" s="48">
        <v>261319911.69</v>
      </c>
      <c r="W37" s="17">
        <f t="shared" si="3"/>
        <v>49547989.810000002</v>
      </c>
    </row>
    <row r="38" spans="1:23" x14ac:dyDescent="0.25">
      <c r="A38" s="55">
        <v>10</v>
      </c>
      <c r="B38" s="3">
        <v>6</v>
      </c>
      <c r="C38" s="4" t="s">
        <v>35</v>
      </c>
      <c r="D38" s="6">
        <v>14417578.42</v>
      </c>
      <c r="E38" s="17">
        <f t="shared" si="2"/>
        <v>0</v>
      </c>
      <c r="F38" s="6">
        <v>14417578.42</v>
      </c>
      <c r="G38" s="17">
        <f t="shared" si="2"/>
        <v>0</v>
      </c>
      <c r="H38" s="7">
        <v>14417578.42</v>
      </c>
      <c r="I38" s="17">
        <f t="shared" si="2"/>
        <v>0</v>
      </c>
      <c r="J38" s="7">
        <v>14417578.42</v>
      </c>
      <c r="K38" s="17">
        <f t="shared" si="2"/>
        <v>0</v>
      </c>
      <c r="L38" s="7">
        <v>14417578.42</v>
      </c>
      <c r="M38" s="17">
        <f t="shared" si="2"/>
        <v>0</v>
      </c>
      <c r="N38" s="7">
        <v>14417578.42</v>
      </c>
      <c r="O38" s="17">
        <f t="shared" si="2"/>
        <v>0</v>
      </c>
      <c r="P38" s="7">
        <v>14417578.42</v>
      </c>
      <c r="Q38" s="17">
        <f t="shared" si="2"/>
        <v>91410.109999999404</v>
      </c>
      <c r="R38" s="7">
        <v>14508988.529999999</v>
      </c>
      <c r="S38" s="17">
        <f t="shared" si="2"/>
        <v>-100</v>
      </c>
      <c r="T38" s="25">
        <v>14508888.529999999</v>
      </c>
      <c r="U38" s="56">
        <f t="shared" si="2"/>
        <v>151833.48000000045</v>
      </c>
      <c r="V38" s="48">
        <v>14660722.01</v>
      </c>
      <c r="W38" s="17">
        <f t="shared" si="3"/>
        <v>243143.58999999985</v>
      </c>
    </row>
    <row r="39" spans="1:23" s="16" customFormat="1" ht="14.25" x14ac:dyDescent="0.2">
      <c r="A39" s="57">
        <v>11</v>
      </c>
      <c r="B39" s="14" t="s">
        <v>5</v>
      </c>
      <c r="C39" s="15" t="s">
        <v>36</v>
      </c>
      <c r="D39" s="18">
        <f>D40+D41</f>
        <v>5029434</v>
      </c>
      <c r="E39" s="18">
        <f t="shared" ref="E39:J39" si="39">E40+E41</f>
        <v>2976000</v>
      </c>
      <c r="F39" s="18">
        <f t="shared" si="39"/>
        <v>8005434</v>
      </c>
      <c r="G39" s="18">
        <f t="shared" ref="G39" si="40">G40+G41</f>
        <v>0</v>
      </c>
      <c r="H39" s="18">
        <f t="shared" si="39"/>
        <v>8005434</v>
      </c>
      <c r="I39" s="18">
        <f t="shared" ref="I39" si="41">I40+I41</f>
        <v>0</v>
      </c>
      <c r="J39" s="18">
        <f t="shared" si="39"/>
        <v>8005434</v>
      </c>
      <c r="K39" s="18">
        <f t="shared" ref="K39" si="42">K40+K41</f>
        <v>0</v>
      </c>
      <c r="L39" s="18">
        <f t="shared" ref="L39:Q39" si="43">L40+L41</f>
        <v>8005434</v>
      </c>
      <c r="M39" s="18">
        <f t="shared" si="43"/>
        <v>-448060.0700000003</v>
      </c>
      <c r="N39" s="18">
        <f t="shared" si="43"/>
        <v>7557373.9299999997</v>
      </c>
      <c r="O39" s="18">
        <f t="shared" si="43"/>
        <v>0</v>
      </c>
      <c r="P39" s="18">
        <f t="shared" si="43"/>
        <v>7557373.9299999997</v>
      </c>
      <c r="Q39" s="18">
        <f t="shared" si="43"/>
        <v>0</v>
      </c>
      <c r="R39" s="18">
        <f t="shared" ref="R39:W39" si="44">R40+R41</f>
        <v>7557373.9299999997</v>
      </c>
      <c r="S39" s="18">
        <f t="shared" si="44"/>
        <v>-19643.969999999739</v>
      </c>
      <c r="T39" s="18">
        <f t="shared" si="44"/>
        <v>7537729.96</v>
      </c>
      <c r="U39" s="58">
        <f t="shared" si="44"/>
        <v>-3538.0400000000373</v>
      </c>
      <c r="V39" s="49">
        <f t="shared" si="44"/>
        <v>7534191.9199999999</v>
      </c>
      <c r="W39" s="18">
        <f t="shared" si="44"/>
        <v>2504757.92</v>
      </c>
    </row>
    <row r="40" spans="1:23" x14ac:dyDescent="0.25">
      <c r="A40" s="55">
        <v>11</v>
      </c>
      <c r="B40" s="3">
        <v>1</v>
      </c>
      <c r="C40" s="4" t="s">
        <v>37</v>
      </c>
      <c r="D40" s="6">
        <v>4474434</v>
      </c>
      <c r="E40" s="17">
        <f t="shared" si="2"/>
        <v>2976000</v>
      </c>
      <c r="F40" s="6">
        <v>7450434</v>
      </c>
      <c r="G40" s="17">
        <f t="shared" si="2"/>
        <v>0</v>
      </c>
      <c r="H40" s="7">
        <v>7450434</v>
      </c>
      <c r="I40" s="17">
        <f t="shared" si="2"/>
        <v>0</v>
      </c>
      <c r="J40" s="7">
        <v>7450434</v>
      </c>
      <c r="K40" s="17">
        <f t="shared" si="2"/>
        <v>0</v>
      </c>
      <c r="L40" s="7">
        <v>7450434</v>
      </c>
      <c r="M40" s="17">
        <f t="shared" si="2"/>
        <v>-448060.0700000003</v>
      </c>
      <c r="N40" s="7">
        <v>7002373.9299999997</v>
      </c>
      <c r="O40" s="17">
        <f t="shared" si="2"/>
        <v>0</v>
      </c>
      <c r="P40" s="7">
        <v>7002373.9299999997</v>
      </c>
      <c r="Q40" s="17">
        <f t="shared" si="2"/>
        <v>0</v>
      </c>
      <c r="R40" s="7">
        <v>7002373.9299999997</v>
      </c>
      <c r="S40" s="17">
        <f t="shared" si="2"/>
        <v>-19643.969999999739</v>
      </c>
      <c r="T40" s="25">
        <v>6982729.96</v>
      </c>
      <c r="U40" s="56">
        <f t="shared" si="2"/>
        <v>-3538.0400000000373</v>
      </c>
      <c r="V40" s="48">
        <v>6979191.9199999999</v>
      </c>
      <c r="W40" s="17">
        <f t="shared" si="3"/>
        <v>2504757.92</v>
      </c>
    </row>
    <row r="41" spans="1:23" ht="15.75" thickBot="1" x14ac:dyDescent="0.3">
      <c r="A41" s="59">
        <v>11</v>
      </c>
      <c r="B41" s="60">
        <v>2</v>
      </c>
      <c r="C41" s="61" t="s">
        <v>38</v>
      </c>
      <c r="D41" s="62">
        <v>555000</v>
      </c>
      <c r="E41" s="63">
        <f t="shared" si="2"/>
        <v>0</v>
      </c>
      <c r="F41" s="62">
        <v>555000</v>
      </c>
      <c r="G41" s="63">
        <f t="shared" si="2"/>
        <v>0</v>
      </c>
      <c r="H41" s="64">
        <v>555000</v>
      </c>
      <c r="I41" s="63">
        <f t="shared" si="2"/>
        <v>0</v>
      </c>
      <c r="J41" s="64">
        <v>555000</v>
      </c>
      <c r="K41" s="63">
        <f t="shared" si="2"/>
        <v>0</v>
      </c>
      <c r="L41" s="64">
        <v>555000</v>
      </c>
      <c r="M41" s="63">
        <f t="shared" si="2"/>
        <v>0</v>
      </c>
      <c r="N41" s="64">
        <v>555000</v>
      </c>
      <c r="O41" s="63">
        <f t="shared" si="2"/>
        <v>0</v>
      </c>
      <c r="P41" s="64">
        <v>555000</v>
      </c>
      <c r="Q41" s="63">
        <f t="shared" si="2"/>
        <v>0</v>
      </c>
      <c r="R41" s="64">
        <v>555000</v>
      </c>
      <c r="S41" s="63">
        <f t="shared" si="2"/>
        <v>0</v>
      </c>
      <c r="T41" s="65">
        <v>555000</v>
      </c>
      <c r="U41" s="66">
        <f t="shared" si="2"/>
        <v>0</v>
      </c>
      <c r="V41" s="67">
        <v>555000</v>
      </c>
      <c r="W41" s="63">
        <f t="shared" si="3"/>
        <v>0</v>
      </c>
    </row>
    <row r="42" spans="1:23" s="16" customFormat="1" thickBot="1" x14ac:dyDescent="0.25">
      <c r="A42" s="68"/>
      <c r="B42" s="69"/>
      <c r="C42" s="70" t="s">
        <v>39</v>
      </c>
      <c r="D42" s="71">
        <f>D7+D15+D18+D22+D26+D32+D35+D39</f>
        <v>1160950367.8600001</v>
      </c>
      <c r="E42" s="71">
        <f t="shared" ref="E42:J42" si="45">E7+E15+E18+E22+E26+E32+E35+E39</f>
        <v>53004236.73999998</v>
      </c>
      <c r="F42" s="71">
        <f t="shared" si="45"/>
        <v>1213954604.6000001</v>
      </c>
      <c r="G42" s="71">
        <f t="shared" ref="G42" si="46">G7+G15+G18+G22+G26+G32+G35+G39</f>
        <v>29121051.370000027</v>
      </c>
      <c r="H42" s="71">
        <f t="shared" si="45"/>
        <v>1243075655.97</v>
      </c>
      <c r="I42" s="71">
        <f t="shared" ref="I42" si="47">I7+I15+I18+I22+I26+I32+I35+I39</f>
        <v>4369244.9999999981</v>
      </c>
      <c r="J42" s="71">
        <f t="shared" si="45"/>
        <v>1247444900.97</v>
      </c>
      <c r="K42" s="71">
        <f t="shared" ref="K42" si="48">K7+K15+K18+K22+K26+K32+K35+K39</f>
        <v>639716.40000000596</v>
      </c>
      <c r="L42" s="71">
        <f t="shared" ref="L42:Q42" si="49">L7+L15+L18+L22+L26+L32+L35+L39</f>
        <v>1248084617.3699999</v>
      </c>
      <c r="M42" s="71">
        <f t="shared" si="49"/>
        <v>239106.17999999598</v>
      </c>
      <c r="N42" s="71">
        <f t="shared" si="49"/>
        <v>1248323723.55</v>
      </c>
      <c r="O42" s="71">
        <f t="shared" si="49"/>
        <v>8015623</v>
      </c>
      <c r="P42" s="71">
        <f t="shared" si="49"/>
        <v>1256339346.55</v>
      </c>
      <c r="Q42" s="71">
        <f t="shared" si="49"/>
        <v>-111522.99000001419</v>
      </c>
      <c r="R42" s="71">
        <f t="shared" ref="R42:W42" si="50">R7+R15+R18+R22+R26+R32+R35+R39</f>
        <v>1256227823.5599999</v>
      </c>
      <c r="S42" s="71">
        <f t="shared" si="50"/>
        <v>-48163964.809999987</v>
      </c>
      <c r="T42" s="71">
        <f t="shared" si="50"/>
        <v>1208063858.75</v>
      </c>
      <c r="U42" s="72">
        <f t="shared" si="50"/>
        <v>60867485.590000011</v>
      </c>
      <c r="V42" s="73">
        <f t="shared" si="50"/>
        <v>1268931344.3400002</v>
      </c>
      <c r="W42" s="72">
        <f t="shared" si="50"/>
        <v>107980976.48</v>
      </c>
    </row>
    <row r="43" spans="1:23" x14ac:dyDescent="0.25"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3" ht="14.25" x14ac:dyDescent="0.25"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1:23" ht="14.25" x14ac:dyDescent="0.25">
      <c r="C45" s="21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1:23" ht="14.25" x14ac:dyDescent="0.25">
      <c r="C46" s="24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1:23" ht="14.25" x14ac:dyDescent="0.25">
      <c r="C47" s="2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3" ht="14.25" x14ac:dyDescent="0.25">
      <c r="C48" s="24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</sheetData>
  <sheetProtection autoFilter="0"/>
  <mergeCells count="17">
    <mergeCell ref="W4:W6"/>
    <mergeCell ref="A4:A6"/>
    <mergeCell ref="B4:B6"/>
    <mergeCell ref="C4:C6"/>
    <mergeCell ref="D4:D6"/>
    <mergeCell ref="V4:V6"/>
    <mergeCell ref="M5:N5"/>
    <mergeCell ref="O5:P5"/>
    <mergeCell ref="C1:V1"/>
    <mergeCell ref="C2:V2"/>
    <mergeCell ref="E5:F5"/>
    <mergeCell ref="G5:H5"/>
    <mergeCell ref="I5:J5"/>
    <mergeCell ref="K5:L5"/>
    <mergeCell ref="Q5:R5"/>
    <mergeCell ref="S5:T5"/>
    <mergeCell ref="E4:U4"/>
  </mergeCells>
  <pageMargins left="0.39370078740157483" right="0.39370078740157483" top="0.98425196850393704" bottom="0.59055118110236227" header="0" footer="0"/>
  <pageSetup paperSize="9" scale="36" fitToHeight="0" orientation="landscape" r:id="rId1"/>
  <headerFooter alignWithMargins="0">
    <oddHeader>&amp;R&amp;14&amp;P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Жаворонкова Н.В.</cp:lastModifiedBy>
  <dcterms:created xsi:type="dcterms:W3CDTF">2021-04-19T12:22:46Z</dcterms:created>
  <dcterms:modified xsi:type="dcterms:W3CDTF">2022-05-24T12:54:41Z</dcterms:modified>
</cp:coreProperties>
</file>