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2021" sheetId="1" r:id="rId1"/>
  </sheets>
  <definedNames>
    <definedName name="_xlnm.Print_Area" localSheetId="0">'2021'!$A$1:$L$37</definedName>
  </definedNames>
  <calcPr calcId="145621" iterate="1"/>
</workbook>
</file>

<file path=xl/calcChain.xml><?xml version="1.0" encoding="utf-8"?>
<calcChain xmlns="http://schemas.openxmlformats.org/spreadsheetml/2006/main">
  <c r="J32" i="1" l="1"/>
  <c r="K27" i="1"/>
  <c r="J27" i="1"/>
  <c r="J11" i="1" l="1"/>
  <c r="J12" i="1"/>
  <c r="J13" i="1"/>
  <c r="J14" i="1"/>
  <c r="J15" i="1"/>
  <c r="J16" i="1"/>
  <c r="J17" i="1"/>
  <c r="J18" i="1"/>
  <c r="J19" i="1"/>
  <c r="G25" i="1"/>
  <c r="E25" i="1"/>
  <c r="H27" i="1"/>
  <c r="G27" i="1"/>
  <c r="F27" i="1"/>
  <c r="E27" i="1"/>
  <c r="D29" i="1"/>
  <c r="G36" i="1"/>
  <c r="J36" i="1"/>
  <c r="D20" i="1"/>
  <c r="C20" i="1"/>
  <c r="K20" i="1" s="1"/>
  <c r="G24" i="1"/>
  <c r="H24" i="1"/>
  <c r="J24" i="1"/>
  <c r="K24" i="1"/>
  <c r="E24" i="1"/>
  <c r="F24" i="1"/>
  <c r="G23" i="1"/>
  <c r="H23" i="1"/>
  <c r="H20" i="1" s="1"/>
  <c r="J23" i="1"/>
  <c r="K23" i="1"/>
  <c r="E23" i="1"/>
  <c r="F23" i="1"/>
  <c r="D9" i="1"/>
  <c r="J9" i="1" s="1"/>
  <c r="G19" i="1"/>
  <c r="H19" i="1"/>
  <c r="K19" i="1"/>
  <c r="E19" i="1"/>
  <c r="F19" i="1"/>
  <c r="C9" i="1"/>
  <c r="B20" i="1"/>
  <c r="B9" i="1"/>
  <c r="J35" i="1"/>
  <c r="G35" i="1"/>
  <c r="K34" i="1"/>
  <c r="J34" i="1"/>
  <c r="H34" i="1"/>
  <c r="G34" i="1"/>
  <c r="F34" i="1"/>
  <c r="E34" i="1"/>
  <c r="K33" i="1"/>
  <c r="J33" i="1"/>
  <c r="H33" i="1"/>
  <c r="G33" i="1"/>
  <c r="F33" i="1"/>
  <c r="E33" i="1"/>
  <c r="K32" i="1"/>
  <c r="H32" i="1"/>
  <c r="G32" i="1"/>
  <c r="F32" i="1"/>
  <c r="E32" i="1"/>
  <c r="K31" i="1"/>
  <c r="J31" i="1"/>
  <c r="H31" i="1"/>
  <c r="G31" i="1"/>
  <c r="F31" i="1"/>
  <c r="E31" i="1"/>
  <c r="C29" i="1"/>
  <c r="B29" i="1"/>
  <c r="K26" i="1"/>
  <c r="J26" i="1"/>
  <c r="H26" i="1"/>
  <c r="G26" i="1"/>
  <c r="F26" i="1"/>
  <c r="E26" i="1"/>
  <c r="K22" i="1"/>
  <c r="J22" i="1"/>
  <c r="H22" i="1"/>
  <c r="G22" i="1"/>
  <c r="F22" i="1"/>
  <c r="F20" i="1" s="1"/>
  <c r="E22" i="1"/>
  <c r="J20" i="1"/>
  <c r="F18" i="1"/>
  <c r="E18" i="1"/>
  <c r="H18" i="1"/>
  <c r="K17" i="1"/>
  <c r="H17" i="1"/>
  <c r="G17" i="1"/>
  <c r="F17" i="1"/>
  <c r="E17" i="1"/>
  <c r="K16" i="1"/>
  <c r="H16" i="1"/>
  <c r="G16" i="1"/>
  <c r="F16" i="1"/>
  <c r="E16" i="1"/>
  <c r="K15" i="1"/>
  <c r="H15" i="1"/>
  <c r="G15" i="1"/>
  <c r="F15" i="1"/>
  <c r="E15" i="1"/>
  <c r="K14" i="1"/>
  <c r="H14" i="1"/>
  <c r="G14" i="1"/>
  <c r="F14" i="1"/>
  <c r="E14" i="1"/>
  <c r="K13" i="1"/>
  <c r="H13" i="1"/>
  <c r="G13" i="1"/>
  <c r="F13" i="1"/>
  <c r="E13" i="1"/>
  <c r="K12" i="1"/>
  <c r="H12" i="1"/>
  <c r="G12" i="1"/>
  <c r="F12" i="1"/>
  <c r="E12" i="1"/>
  <c r="K11" i="1"/>
  <c r="H11" i="1"/>
  <c r="G11" i="1"/>
  <c r="F11" i="1"/>
  <c r="E11" i="1"/>
  <c r="G20" i="1" l="1"/>
  <c r="C28" i="1"/>
  <c r="E20" i="1"/>
  <c r="K18" i="1"/>
  <c r="K29" i="1"/>
  <c r="H29" i="1"/>
  <c r="E9" i="1"/>
  <c r="G18" i="1"/>
  <c r="G29" i="1"/>
  <c r="C37" i="1"/>
  <c r="B28" i="1"/>
  <c r="E28" i="1" s="1"/>
  <c r="E29" i="1"/>
  <c r="J29" i="1"/>
  <c r="F9" i="1"/>
  <c r="F29" i="1"/>
  <c r="G9" i="1" l="1"/>
  <c r="D28" i="1"/>
  <c r="G28" i="1" s="1"/>
  <c r="K9" i="1"/>
  <c r="H9" i="1"/>
  <c r="B37" i="1"/>
  <c r="F28" i="1"/>
  <c r="H28" i="1" l="1"/>
  <c r="K28" i="1"/>
  <c r="D37" i="1"/>
  <c r="H37" i="1" s="1"/>
  <c r="J28" i="1"/>
  <c r="E37" i="1"/>
  <c r="F37" i="1"/>
  <c r="G37" i="1" l="1"/>
  <c r="J37" i="1"/>
  <c r="K37" i="1"/>
</calcChain>
</file>

<file path=xl/sharedStrings.xml><?xml version="1.0" encoding="utf-8"?>
<sst xmlns="http://schemas.openxmlformats.org/spreadsheetml/2006/main" count="77" uniqueCount="68">
  <si>
    <t>2021 г.</t>
  </si>
  <si>
    <t xml:space="preserve">Отклонение между первоначально утвержденными и уточненными значениями </t>
  </si>
  <si>
    <t>Выполнение первоначального плана года к фактическим поступлениям</t>
  </si>
  <si>
    <t xml:space="preserve">Пояснения отклонений между первоначально утвержденными и фактическими значениями в случае, если такие отклонения составили 5 % и более </t>
  </si>
  <si>
    <t xml:space="preserve">Пояснения отклонений между уточненными и фактическими значениями в случае, если такие отклонения составили 5 % и более </t>
  </si>
  <si>
    <t>ИСТОЧНИКИ ДОХОДОВ</t>
  </si>
  <si>
    <t>Отчет 
года</t>
  </si>
  <si>
    <t>абс.</t>
  </si>
  <si>
    <t>сумма</t>
  </si>
  <si>
    <t>%</t>
  </si>
  <si>
    <t>НАЛОГОВЫЕ ДОХОДЫ</t>
  </si>
  <si>
    <t xml:space="preserve">         в том числе:</t>
  </si>
  <si>
    <t>Налог на доходы физических лиц</t>
  </si>
  <si>
    <t xml:space="preserve">Акцизы </t>
  </si>
  <si>
    <t xml:space="preserve">Налог, взимаемый по УСН </t>
  </si>
  <si>
    <t>В связи с ростом налогоплательщиков УСН и увеличением налогооблагаемой базы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</si>
  <si>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</si>
  <si>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</si>
  <si>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</si>
  <si>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Налоговые и неналоговые доходы</t>
  </si>
  <si>
    <t>Безвозмездные поступления</t>
  </si>
  <si>
    <t xml:space="preserve">   в том числе: </t>
  </si>
  <si>
    <t>Дотации</t>
  </si>
  <si>
    <t>Субсидии</t>
  </si>
  <si>
    <t>Субвенции</t>
  </si>
  <si>
    <t>Иные межбюджетные трансферты</t>
  </si>
  <si>
    <t xml:space="preserve">ВСЕГО ДОХОДОВ </t>
  </si>
  <si>
    <t>Первоначальный план года(6/59-1)</t>
  </si>
  <si>
    <t>Утвержденный план года (17/235-1)</t>
  </si>
  <si>
    <t>Единый на на вмененный доход для отд видов деятельности</t>
  </si>
  <si>
    <t>Единый сельскохъозяйственный налог</t>
  </si>
  <si>
    <t>Налог, взимаемый с применением патентной системы налогообложения</t>
  </si>
  <si>
    <t>Налог на имущество физических лиц</t>
  </si>
  <si>
    <t xml:space="preserve">Земельный налог </t>
  </si>
  <si>
    <t xml:space="preserve">Госпошлина </t>
  </si>
  <si>
    <t xml:space="preserve">Платежи при пользовании природными ресурсами </t>
  </si>
  <si>
    <t>Доходы от окахзания платных  услуг и компенсации затрат государства</t>
  </si>
  <si>
    <t>Прочие неналоговые доходлы</t>
  </si>
  <si>
    <t>Доходы от продажи материальных и нематериальных активов</t>
  </si>
  <si>
    <t>Доходы бюджетов муниципальных округов от возврата бюджетными учреждениями остатков  субсидий прошлых лет</t>
  </si>
  <si>
    <t>Возврат остатков субсидий, субвенций и иных межбюджетных трансфертов, имеющих целевое назначение  прошлых лет</t>
  </si>
  <si>
    <t>Перевыполнение плановых показателей обусловленно увеличением количества налогоплательщиков в связи с отменой с 01.01.2021г. ЕНВД</t>
  </si>
  <si>
    <t>В связи с внесением изменений в Налоговый кодекс РФ в части отмены с 01.01.2021г. ЕНВД, рост налогоплательщиков УСН</t>
  </si>
  <si>
    <t>В связи с поступлением платежей в счет погашения задолженности прошлых лет</t>
  </si>
  <si>
    <t xml:space="preserve">Перевыполнение плановых показателей обусловленно поступлением платежей налогоплательщиков в счет погашения задолженности прошлых лет по данному налогу   </t>
  </si>
  <si>
    <t>Дополнительное заключение договоров аренды земельных участков и имущества. Погашение задолженности прошлых лет по результатам претензионно- исковой работы.</t>
  </si>
  <si>
    <t>Перевыполнение плана обусловлено увеличением объема оказываемых услуг по уплате госпошлины</t>
  </si>
  <si>
    <t>В связи с приростом объема оказываемых услуг</t>
  </si>
  <si>
    <t>В связи с ростом количества выявленных правонарушений</t>
  </si>
  <si>
    <t>Дополнительное поступление платежей за размещение  отходов производства и потребления в конце отчетного года</t>
  </si>
  <si>
    <t>Перевыполнение обусловлено  дополнительной реализацией  11 инициативных проектов в рамках инициативного бюджетирования</t>
  </si>
  <si>
    <t xml:space="preserve">Неисполнение плановых показателей обусловленно  снижением налогооблагаемой базы за счет сокращения объема  производства  продукции сельскохозяйственными товаропроизводителями муниципального округа   </t>
  </si>
  <si>
    <t>Перевыпаолнение плановых показателей обусловлено погашением физическими лицами задолженности по налогу за предыдущие годы</t>
  </si>
  <si>
    <t>Перевыпаолнение плановых показателей обусловлено погашением муниципальными организациями задолженности по налогу за предыдущие годы</t>
  </si>
  <si>
    <t>Перавыполнение плановых показателей обусловлено увеличением количества выявленных правонарушений</t>
  </si>
  <si>
    <t xml:space="preserve">Неисполнение показателей первоначального плана в связи со снижением объема поступлений  платежей  за размещение  отходов производства и потребления </t>
  </si>
  <si>
    <t>Увеличение объемов платежей, поступивших  в порядке возмещения, понесенных с эксплуатацией муниципального имущества</t>
  </si>
  <si>
    <t>1.Уточнение (уменьшение ) плановых назначений по субсидиям  на:
    осуществление дорожной деятельности - в сумме51974211,38 рублей;
    реализацию проектов, основанных на местных инициативахза счет экономии бюджетных средств по итогам конкурсных процедур - в сумме 6562080,70 рублей;
2. Уточнение иных видов субвенций по отдельным направлениям использования</t>
  </si>
  <si>
    <t>Выполнение уточненного плана года (17/235-1)</t>
  </si>
  <si>
    <t>Перевыполнение уточненных  плановых показателей обусловленно поступлением платежей налогоплательщиков в счет погашения задолженности прошлых лет по данному налогу</t>
  </si>
  <si>
    <t>Увеличением количества налогоплательщиков и налогооблагаемой базы в связи с отменой с 01.01.2021г. ЕНВД</t>
  </si>
  <si>
    <t>Дополнительное заключение договоров аренды земельных участков и имущества. Погашение задолженности прошлых лет по результатам претензионно- исковой работы</t>
  </si>
  <si>
    <t xml:space="preserve">Неисполнение уточненных  плановаых показателей  по выплатам за классное руководство (92 %), обеспечение деятельности депутатов Думы Ставропольского края -  (94%) </t>
  </si>
  <si>
    <t>Неисполнение уточненных плановых показателей по субсидиям сложилось за счет  неисполненных  показателей плана на организацию  бесплатного горячего питания в общеобразовательных организациях  ( на  98 процентов) за счет сокращнения количества питающихся учащихся</t>
  </si>
  <si>
    <t xml:space="preserve">Перевыполнение показателей первоначального плана сложилось за счет полученных  новых видов межбюджетных трансфертов:
    создание модельных библиотек- в сумме 5000000,0 рублей;
    увеличение заработной платы  работников ОМСУ - в сумме 1397190,00 рублей;
      приобретегние новогодних подарков детям образовательных организаций - в сумме 650500,00 рублей;
      проведение антитерртроистичемских мероприятий в школах - в сумме 578460,  рублей;
     поощрение муниципальных округов за достижение  в 2020 году показателей   пооценке  эффективности деятельности - в сумме 1576832,91 рублей;
   2.  Уточнение (уменьшение) объема  иных межбюджетных трансфертов  по выплате социального пособия на погребение - на 52387,78 рублей;
    3.  Неисполнение плановых показателей  по: выплатам за классное руководство (92 %). обеспечение деятельности депутатов Думы Ставропольского края  (94%). </t>
  </si>
  <si>
    <t xml:space="preserve">Уточнение плановых показателей (увеличение) объема субвенций на:
      предоставление мер социальной поддержки педагогическим работникам - 2105934,31 рублей;
      реализацию госстандарта на получение общего  образования - 6000000,0 рублей;
      осуществление  денежных выплат детям от 3-х до 7-ми лет - 30435141,72 рублей;
      оказание  государственной помощи  на основании  социального контракта -1591803,02; 
     (новый вид субвенций)  на выплату грантов на закладку  сада суперинтенсивного типа- 8000000,0 рублей;
      уточнение объема субвенций по отдельным направлениям;
</t>
  </si>
  <si>
    <t>Сведения о фактических поступлениях доходов по видам доходов за 2021 год в сравнении с первоначально утвержденными решением о бюджете значениями и с уточненными значениями с учетом внесенных изменений</t>
  </si>
  <si>
    <t>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</si>
</sst>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7E4B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2" fontId="5" fillId="0" borderId="11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 vertical="top" wrapText="1"/>
    </xf>
    <xf numFmtId="4" fontId="3" fillId="0" borderId="0" xfId="0" applyNumberFormat="1" applyFont="1"/>
    <xf numFmtId="4" fontId="8" fillId="2" borderId="0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" fontId="5" fillId="3" borderId="12" xfId="0" applyNumberFormat="1" applyFont="1" applyFill="1" applyBorder="1" applyAlignment="1">
      <alignment horizontal="center"/>
    </xf>
    <xf numFmtId="4" fontId="8" fillId="2" borderId="12" xfId="0" applyNumberFormat="1" applyFont="1" applyFill="1" applyBorder="1" applyAlignment="1">
      <alignment horizontal="center"/>
    </xf>
    <xf numFmtId="4" fontId="8" fillId="2" borderId="12" xfId="0" applyNumberFormat="1" applyFont="1" applyFill="1" applyBorder="1" applyAlignment="1">
      <alignment horizontal="center" wrapText="1"/>
    </xf>
    <xf numFmtId="4" fontId="8" fillId="3" borderId="12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 wrapText="1"/>
    </xf>
    <xf numFmtId="4" fontId="8" fillId="2" borderId="12" xfId="0" applyNumberFormat="1" applyFont="1" applyFill="1" applyBorder="1" applyAlignment="1">
      <alignment horizontal="left" vertical="top" wrapText="1"/>
    </xf>
    <xf numFmtId="4" fontId="12" fillId="4" borderId="12" xfId="0" applyNumberFormat="1" applyFont="1" applyFill="1" applyBorder="1" applyAlignment="1">
      <alignment horizontal="center"/>
    </xf>
    <xf numFmtId="4" fontId="8" fillId="0" borderId="12" xfId="0" applyNumberFormat="1" applyFont="1" applyFill="1" applyBorder="1" applyAlignment="1">
      <alignment horizontal="left" vertical="top" wrapText="1"/>
    </xf>
    <xf numFmtId="4" fontId="8" fillId="3" borderId="12" xfId="0" applyNumberFormat="1" applyFont="1" applyFill="1" applyBorder="1" applyAlignment="1">
      <alignment horizontal="left" vertical="top"/>
    </xf>
    <xf numFmtId="4" fontId="8" fillId="2" borderId="12" xfId="0" applyNumberFormat="1" applyFont="1" applyFill="1" applyBorder="1" applyAlignment="1">
      <alignment horizontal="left" vertical="top"/>
    </xf>
    <xf numFmtId="4" fontId="5" fillId="0" borderId="12" xfId="0" applyNumberFormat="1" applyFont="1" applyFill="1" applyBorder="1" applyAlignment="1">
      <alignment horizontal="center"/>
    </xf>
    <xf numFmtId="4" fontId="8" fillId="0" borderId="12" xfId="0" applyNumberFormat="1" applyFont="1" applyFill="1" applyBorder="1" applyAlignment="1">
      <alignment horizontal="center"/>
    </xf>
    <xf numFmtId="4" fontId="12" fillId="0" borderId="12" xfId="0" applyNumberFormat="1" applyFont="1" applyBorder="1" applyAlignment="1">
      <alignment horizontal="center"/>
    </xf>
    <xf numFmtId="0" fontId="0" fillId="0" borderId="0" xfId="0" applyFill="1"/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/>
    </xf>
    <xf numFmtId="4" fontId="5" fillId="2" borderId="14" xfId="0" applyNumberFormat="1" applyFont="1" applyFill="1" applyBorder="1" applyAlignment="1">
      <alignment horizontal="center"/>
    </xf>
    <xf numFmtId="4" fontId="8" fillId="2" borderId="14" xfId="0" applyNumberFormat="1" applyFont="1" applyFill="1" applyBorder="1" applyAlignment="1">
      <alignment horizontal="center" wrapText="1"/>
    </xf>
    <xf numFmtId="4" fontId="8" fillId="2" borderId="14" xfId="0" applyNumberFormat="1" applyFont="1" applyFill="1" applyBorder="1" applyAlignment="1">
      <alignment horizontal="center"/>
    </xf>
    <xf numFmtId="4" fontId="8" fillId="2" borderId="14" xfId="0" applyNumberFormat="1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wrapText="1"/>
    </xf>
    <xf numFmtId="4" fontId="8" fillId="3" borderId="14" xfId="0" applyNumberFormat="1" applyFont="1" applyFill="1" applyBorder="1" applyAlignment="1">
      <alignment horizontal="left" vertical="top"/>
    </xf>
    <xf numFmtId="4" fontId="8" fillId="2" borderId="14" xfId="0" applyNumberFormat="1" applyFont="1" applyFill="1" applyBorder="1" applyAlignment="1">
      <alignment horizontal="left" vertical="top"/>
    </xf>
    <xf numFmtId="4" fontId="8" fillId="3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left" vertical="center" wrapText="1"/>
    </xf>
    <xf numFmtId="4" fontId="5" fillId="3" borderId="16" xfId="0" applyNumberFormat="1" applyFont="1" applyFill="1" applyBorder="1" applyAlignment="1">
      <alignment horizontal="center"/>
    </xf>
    <xf numFmtId="4" fontId="5" fillId="3" borderId="17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9" fillId="3" borderId="13" xfId="0" applyFont="1" applyFill="1" applyBorder="1" applyAlignment="1">
      <alignment wrapText="1"/>
    </xf>
    <xf numFmtId="0" fontId="11" fillId="0" borderId="13" xfId="0" applyFont="1" applyFill="1" applyBorder="1" applyAlignment="1">
      <alignment wrapText="1"/>
    </xf>
    <xf numFmtId="0" fontId="10" fillId="3" borderId="15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5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B1" zoomScale="80" zoomScaleNormal="80" zoomScaleSheetLayoutView="100" workbookViewId="0">
      <selection activeCell="L4" sqref="L4:L7"/>
    </sheetView>
  </sheetViews>
  <sheetFormatPr defaultRowHeight="15.75" x14ac:dyDescent="0.25"/>
  <cols>
    <col min="1" max="1" width="39.140625" style="49" customWidth="1"/>
    <col min="2" max="2" width="20.42578125" style="2" customWidth="1"/>
    <col min="3" max="3" width="20.7109375" style="2" customWidth="1"/>
    <col min="4" max="4" width="20.140625" style="2" customWidth="1"/>
    <col min="5" max="5" width="17.85546875" customWidth="1"/>
    <col min="6" max="6" width="11.85546875" customWidth="1"/>
    <col min="7" max="7" width="20.28515625" customWidth="1"/>
    <col min="8" max="8" width="11.42578125" customWidth="1"/>
    <col min="9" max="9" width="49.85546875" customWidth="1"/>
    <col min="10" max="10" width="17.7109375" customWidth="1"/>
    <col min="11" max="11" width="15.42578125" customWidth="1"/>
    <col min="12" max="12" width="49.85546875" customWidth="1"/>
  </cols>
  <sheetData>
    <row r="1" spans="1:12" s="1" customFormat="1" ht="36.75" customHeight="1" x14ac:dyDescent="0.25">
      <c r="A1" s="59" t="s">
        <v>66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3" spans="1:12" ht="16.5" thickBot="1" x14ac:dyDescent="0.3">
      <c r="E3" s="3"/>
      <c r="F3" s="3"/>
      <c r="G3" s="3"/>
      <c r="H3" s="3"/>
      <c r="I3" s="3"/>
      <c r="L3" s="3" t="s">
        <v>67</v>
      </c>
    </row>
    <row r="4" spans="1:12" s="25" customFormat="1" ht="52.5" customHeight="1" thickBot="1" x14ac:dyDescent="0.3">
      <c r="A4" s="50"/>
      <c r="B4" s="61" t="s">
        <v>0</v>
      </c>
      <c r="C4" s="62"/>
      <c r="D4" s="63"/>
      <c r="E4" s="64" t="s">
        <v>1</v>
      </c>
      <c r="F4" s="65"/>
      <c r="G4" s="68" t="s">
        <v>2</v>
      </c>
      <c r="H4" s="69"/>
      <c r="I4" s="72" t="s">
        <v>3</v>
      </c>
      <c r="J4" s="68" t="s">
        <v>58</v>
      </c>
      <c r="K4" s="76"/>
      <c r="L4" s="72" t="s">
        <v>4</v>
      </c>
    </row>
    <row r="5" spans="1:12" s="25" customFormat="1" ht="52.5" customHeight="1" thickBot="1" x14ac:dyDescent="0.3">
      <c r="A5" s="51" t="s">
        <v>5</v>
      </c>
      <c r="B5" s="26" t="s">
        <v>27</v>
      </c>
      <c r="C5" s="26" t="s">
        <v>28</v>
      </c>
      <c r="D5" s="27" t="s">
        <v>6</v>
      </c>
      <c r="E5" s="66"/>
      <c r="F5" s="67"/>
      <c r="G5" s="70"/>
      <c r="H5" s="71"/>
      <c r="I5" s="73"/>
      <c r="J5" s="77"/>
      <c r="K5" s="78"/>
      <c r="L5" s="73"/>
    </row>
    <row r="6" spans="1:12" s="25" customFormat="1" ht="15.75" customHeight="1" x14ac:dyDescent="0.25">
      <c r="A6" s="52"/>
      <c r="B6" s="28"/>
      <c r="C6" s="27"/>
      <c r="D6" s="27"/>
      <c r="E6" s="29" t="s">
        <v>7</v>
      </c>
      <c r="F6" s="29"/>
      <c r="G6" s="29" t="s">
        <v>7</v>
      </c>
      <c r="H6" s="29"/>
      <c r="I6" s="74"/>
      <c r="J6" s="30" t="s">
        <v>7</v>
      </c>
      <c r="K6" s="31"/>
      <c r="L6" s="74"/>
    </row>
    <row r="7" spans="1:12" s="25" customFormat="1" ht="15.75" customHeight="1" thickBot="1" x14ac:dyDescent="0.3">
      <c r="A7" s="52"/>
      <c r="B7" s="32"/>
      <c r="C7" s="33"/>
      <c r="D7" s="33"/>
      <c r="E7" s="4" t="s">
        <v>8</v>
      </c>
      <c r="F7" s="4" t="s">
        <v>9</v>
      </c>
      <c r="G7" s="4" t="s">
        <v>8</v>
      </c>
      <c r="H7" s="4" t="s">
        <v>9</v>
      </c>
      <c r="I7" s="75"/>
      <c r="J7" s="5" t="s">
        <v>8</v>
      </c>
      <c r="K7" s="4" t="s">
        <v>9</v>
      </c>
      <c r="L7" s="75"/>
    </row>
    <row r="8" spans="1:12" x14ac:dyDescent="0.25">
      <c r="A8" s="53">
        <v>1</v>
      </c>
      <c r="B8" s="11">
        <v>2</v>
      </c>
      <c r="C8" s="10">
        <v>3</v>
      </c>
      <c r="D8" s="11">
        <v>4</v>
      </c>
      <c r="E8" s="10">
        <v>5</v>
      </c>
      <c r="F8" s="11">
        <v>6</v>
      </c>
      <c r="G8" s="10">
        <v>7</v>
      </c>
      <c r="H8" s="11">
        <v>8</v>
      </c>
      <c r="I8" s="10">
        <v>9</v>
      </c>
      <c r="J8" s="11">
        <v>10</v>
      </c>
      <c r="K8" s="10">
        <v>11</v>
      </c>
      <c r="L8" s="11">
        <v>12</v>
      </c>
    </row>
    <row r="9" spans="1:12" ht="35.25" customHeight="1" x14ac:dyDescent="0.25">
      <c r="A9" s="54" t="s">
        <v>10</v>
      </c>
      <c r="B9" s="12">
        <f>B11+B12+B13+B14+B15+B16+B17+B18+B19</f>
        <v>174619760</v>
      </c>
      <c r="C9" s="12">
        <f t="shared" ref="C9:D9" si="0">C11+C12+C13+C14+C15+C16+C17+C18+C19</f>
        <v>182073911.67000002</v>
      </c>
      <c r="D9" s="12">
        <f t="shared" si="0"/>
        <v>200853448.62</v>
      </c>
      <c r="E9" s="12">
        <f>C9-B9</f>
        <v>7454151.6700000167</v>
      </c>
      <c r="F9" s="12">
        <f>C9/B9*100</f>
        <v>104.26879046792872</v>
      </c>
      <c r="G9" s="12">
        <f>D9-B9</f>
        <v>26233688.620000005</v>
      </c>
      <c r="H9" s="12">
        <f>D9/B9*100</f>
        <v>115.02332188522078</v>
      </c>
      <c r="I9" s="12"/>
      <c r="J9" s="12">
        <f>D9-C9</f>
        <v>18779536.949999988</v>
      </c>
      <c r="K9" s="12">
        <f>D9/C9*100</f>
        <v>110.314238200164</v>
      </c>
      <c r="L9" s="34"/>
    </row>
    <row r="10" spans="1:12" x14ac:dyDescent="0.25">
      <c r="A10" s="55" t="s">
        <v>11</v>
      </c>
      <c r="B10" s="13"/>
      <c r="C10" s="13"/>
      <c r="D10" s="13"/>
      <c r="E10" s="9"/>
      <c r="F10" s="9"/>
      <c r="G10" s="9"/>
      <c r="H10" s="9"/>
      <c r="I10" s="9"/>
      <c r="J10" s="22"/>
      <c r="K10" s="9"/>
      <c r="L10" s="35"/>
    </row>
    <row r="11" spans="1:12" ht="51.75" customHeight="1" x14ac:dyDescent="0.3">
      <c r="A11" s="39" t="s">
        <v>12</v>
      </c>
      <c r="B11" s="13">
        <v>98425510</v>
      </c>
      <c r="C11" s="13">
        <v>96087500</v>
      </c>
      <c r="D11" s="13">
        <v>99186646.099999994</v>
      </c>
      <c r="E11" s="13">
        <f t="shared" ref="E11:E19" si="1">C11-B11</f>
        <v>-2338010</v>
      </c>
      <c r="F11" s="13">
        <f t="shared" ref="F11:F19" si="2">C11/B11*100</f>
        <v>97.624589397606371</v>
      </c>
      <c r="G11" s="13">
        <f t="shared" ref="G11:G17" si="3">D11-B11</f>
        <v>761136.09999999404</v>
      </c>
      <c r="H11" s="13">
        <f t="shared" ref="H11:H19" si="4">D11/B11*100</f>
        <v>100.77331181723113</v>
      </c>
      <c r="I11" s="14"/>
      <c r="J11" s="23">
        <f t="shared" ref="J11:J19" si="5">D11-C11</f>
        <v>3099146.099999994</v>
      </c>
      <c r="K11" s="13">
        <f t="shared" ref="K11:K19" si="6">D11/C11*100</f>
        <v>103.2253374268245</v>
      </c>
      <c r="L11" s="36"/>
    </row>
    <row r="12" spans="1:12" ht="57.75" customHeight="1" x14ac:dyDescent="0.3">
      <c r="A12" s="39" t="s">
        <v>13</v>
      </c>
      <c r="B12" s="13">
        <v>19247060</v>
      </c>
      <c r="C12" s="13">
        <v>19247060</v>
      </c>
      <c r="D12" s="13">
        <v>19241970.289999999</v>
      </c>
      <c r="E12" s="13">
        <f t="shared" si="1"/>
        <v>0</v>
      </c>
      <c r="F12" s="13">
        <f t="shared" si="2"/>
        <v>100</v>
      </c>
      <c r="G12" s="13">
        <f>D12-B12</f>
        <v>-5089.7100000008941</v>
      </c>
      <c r="H12" s="13">
        <f t="shared" si="4"/>
        <v>99.973555909318094</v>
      </c>
      <c r="I12" s="16"/>
      <c r="J12" s="23">
        <f t="shared" si="5"/>
        <v>-5089.7100000008941</v>
      </c>
      <c r="K12" s="13">
        <f t="shared" si="6"/>
        <v>99.973555909318094</v>
      </c>
      <c r="L12" s="37"/>
    </row>
    <row r="13" spans="1:12" ht="69" customHeight="1" x14ac:dyDescent="0.3">
      <c r="A13" s="39" t="s">
        <v>14</v>
      </c>
      <c r="B13" s="13">
        <v>6169000</v>
      </c>
      <c r="C13" s="13">
        <v>6169000</v>
      </c>
      <c r="D13" s="13">
        <v>10738986.109999999</v>
      </c>
      <c r="E13" s="13">
        <f t="shared" si="1"/>
        <v>0</v>
      </c>
      <c r="F13" s="13">
        <f t="shared" si="2"/>
        <v>100</v>
      </c>
      <c r="G13" s="13">
        <f t="shared" si="3"/>
        <v>4569986.1099999994</v>
      </c>
      <c r="H13" s="13">
        <f t="shared" si="4"/>
        <v>174.0798526503485</v>
      </c>
      <c r="I13" s="17" t="s">
        <v>42</v>
      </c>
      <c r="J13" s="23">
        <f t="shared" si="5"/>
        <v>4569986.1099999994</v>
      </c>
      <c r="K13" s="13">
        <f t="shared" si="6"/>
        <v>174.0798526503485</v>
      </c>
      <c r="L13" s="38" t="s">
        <v>15</v>
      </c>
    </row>
    <row r="14" spans="1:12" ht="92.25" customHeight="1" x14ac:dyDescent="0.3">
      <c r="A14" s="39" t="s">
        <v>29</v>
      </c>
      <c r="B14" s="13">
        <v>1565000</v>
      </c>
      <c r="C14" s="13">
        <v>1565000</v>
      </c>
      <c r="D14" s="13">
        <v>1905488.67</v>
      </c>
      <c r="E14" s="13">
        <f t="shared" si="1"/>
        <v>0</v>
      </c>
      <c r="F14" s="13">
        <f t="shared" si="2"/>
        <v>100</v>
      </c>
      <c r="G14" s="13">
        <f t="shared" si="3"/>
        <v>340488.66999999993</v>
      </c>
      <c r="H14" s="13">
        <f t="shared" si="4"/>
        <v>121.75646453674121</v>
      </c>
      <c r="I14" s="19" t="s">
        <v>44</v>
      </c>
      <c r="J14" s="23">
        <f t="shared" si="5"/>
        <v>340488.66999999993</v>
      </c>
      <c r="K14" s="13">
        <f t="shared" si="6"/>
        <v>121.75646453674121</v>
      </c>
      <c r="L14" s="38" t="s">
        <v>43</v>
      </c>
    </row>
    <row r="15" spans="1:12" ht="122.25" customHeight="1" x14ac:dyDescent="0.3">
      <c r="A15" s="39" t="s">
        <v>30</v>
      </c>
      <c r="B15" s="13">
        <v>2466860</v>
      </c>
      <c r="C15" s="13">
        <v>1925263.05</v>
      </c>
      <c r="D15" s="13">
        <v>2040716.31</v>
      </c>
      <c r="E15" s="13">
        <f t="shared" si="1"/>
        <v>-541596.94999999995</v>
      </c>
      <c r="F15" s="13">
        <f t="shared" si="2"/>
        <v>78.04508768231679</v>
      </c>
      <c r="G15" s="13">
        <f t="shared" si="3"/>
        <v>-426143.68999999994</v>
      </c>
      <c r="H15" s="13">
        <f t="shared" si="4"/>
        <v>82.725258425690967</v>
      </c>
      <c r="I15" s="19" t="s">
        <v>51</v>
      </c>
      <c r="J15" s="23">
        <f t="shared" si="5"/>
        <v>115453.26000000001</v>
      </c>
      <c r="K15" s="13">
        <f t="shared" si="6"/>
        <v>105.9967524957174</v>
      </c>
      <c r="L15" s="38" t="s">
        <v>59</v>
      </c>
    </row>
    <row r="16" spans="1:12" ht="84.75" customHeight="1" x14ac:dyDescent="0.3">
      <c r="A16" s="39" t="s">
        <v>31</v>
      </c>
      <c r="B16" s="13">
        <v>106000</v>
      </c>
      <c r="C16" s="13">
        <v>1728204.28</v>
      </c>
      <c r="D16" s="13">
        <v>2215642.81</v>
      </c>
      <c r="E16" s="13">
        <f t="shared" si="1"/>
        <v>1622204.28</v>
      </c>
      <c r="F16" s="13">
        <f t="shared" si="2"/>
        <v>1630.3813962264151</v>
      </c>
      <c r="G16" s="13">
        <f t="shared" si="3"/>
        <v>2109642.81</v>
      </c>
      <c r="H16" s="13">
        <f t="shared" si="4"/>
        <v>2090.2290660377362</v>
      </c>
      <c r="I16" s="17" t="s">
        <v>41</v>
      </c>
      <c r="J16" s="23">
        <f t="shared" si="5"/>
        <v>487438.53</v>
      </c>
      <c r="K16" s="13">
        <f t="shared" si="6"/>
        <v>128.20491394686283</v>
      </c>
      <c r="L16" s="38" t="s">
        <v>60</v>
      </c>
    </row>
    <row r="17" spans="1:12" ht="84.75" customHeight="1" x14ac:dyDescent="0.3">
      <c r="A17" s="39" t="s">
        <v>32</v>
      </c>
      <c r="B17" s="13">
        <v>7141650</v>
      </c>
      <c r="C17" s="13">
        <v>7141650</v>
      </c>
      <c r="D17" s="13">
        <v>10275578.93</v>
      </c>
      <c r="E17" s="13">
        <f t="shared" si="1"/>
        <v>0</v>
      </c>
      <c r="F17" s="13">
        <f t="shared" si="2"/>
        <v>100</v>
      </c>
      <c r="G17" s="13">
        <f t="shared" si="3"/>
        <v>3133928.9299999997</v>
      </c>
      <c r="H17" s="13">
        <f t="shared" si="4"/>
        <v>143.88242114917421</v>
      </c>
      <c r="I17" s="17" t="s">
        <v>52</v>
      </c>
      <c r="J17" s="23">
        <f t="shared" si="5"/>
        <v>3133928.9299999997</v>
      </c>
      <c r="K17" s="13">
        <f t="shared" si="6"/>
        <v>143.88242114917421</v>
      </c>
      <c r="L17" s="38" t="s">
        <v>43</v>
      </c>
    </row>
    <row r="18" spans="1:12" ht="93.75" customHeight="1" x14ac:dyDescent="0.3">
      <c r="A18" s="39" t="s">
        <v>33</v>
      </c>
      <c r="B18" s="13">
        <v>36046920</v>
      </c>
      <c r="C18" s="13">
        <v>44143570.789999999</v>
      </c>
      <c r="D18" s="13">
        <v>50722837.469999999</v>
      </c>
      <c r="E18" s="13">
        <f t="shared" si="1"/>
        <v>8096650.7899999991</v>
      </c>
      <c r="F18" s="13">
        <f t="shared" si="2"/>
        <v>122.46142191898781</v>
      </c>
      <c r="G18" s="13">
        <f>D18-B18</f>
        <v>14675917.469999999</v>
      </c>
      <c r="H18" s="13">
        <f t="shared" si="4"/>
        <v>140.71337431880448</v>
      </c>
      <c r="I18" s="17" t="s">
        <v>53</v>
      </c>
      <c r="J18" s="23">
        <f t="shared" si="5"/>
        <v>6579266.6799999997</v>
      </c>
      <c r="K18" s="13">
        <f t="shared" si="6"/>
        <v>114.90424667116062</v>
      </c>
      <c r="L18" s="38" t="s">
        <v>43</v>
      </c>
    </row>
    <row r="19" spans="1:12" ht="69.75" customHeight="1" x14ac:dyDescent="0.3">
      <c r="A19" s="39" t="s">
        <v>34</v>
      </c>
      <c r="B19" s="13">
        <v>3451760</v>
      </c>
      <c r="C19" s="13">
        <v>4066663.55</v>
      </c>
      <c r="D19" s="13">
        <v>4525581.93</v>
      </c>
      <c r="E19" s="13">
        <f t="shared" si="1"/>
        <v>614903.54999999981</v>
      </c>
      <c r="F19" s="13">
        <f t="shared" si="2"/>
        <v>117.814203478805</v>
      </c>
      <c r="G19" s="13">
        <f>D19-B19</f>
        <v>1073821.9299999997</v>
      </c>
      <c r="H19" s="13">
        <f t="shared" si="4"/>
        <v>131.1094030291793</v>
      </c>
      <c r="I19" s="17" t="s">
        <v>46</v>
      </c>
      <c r="J19" s="23">
        <f t="shared" si="5"/>
        <v>458918.37999999989</v>
      </c>
      <c r="K19" s="13">
        <f t="shared" si="6"/>
        <v>111.28488684538458</v>
      </c>
      <c r="L19" s="38" t="s">
        <v>47</v>
      </c>
    </row>
    <row r="20" spans="1:12" ht="40.5" customHeight="1" x14ac:dyDescent="0.3">
      <c r="A20" s="56" t="s">
        <v>16</v>
      </c>
      <c r="B20" s="15">
        <f>B22+B23+B24+B26+B27</f>
        <v>19684926.079999998</v>
      </c>
      <c r="C20" s="15">
        <f>C22+C23+C24+C26+C27</f>
        <v>19459202.48</v>
      </c>
      <c r="D20" s="15">
        <f>D22+D23+D24+D26+D27+D25</f>
        <v>31144963.949999996</v>
      </c>
      <c r="E20" s="15">
        <f>E22+E23+E24+E26+E27+E25</f>
        <v>-225723.59999999974</v>
      </c>
      <c r="F20" s="15">
        <f>F22+F23+F24+F26+F27+F25</f>
        <v>555.49783432340553</v>
      </c>
      <c r="G20" s="15">
        <f>G22+G23+G24+G26+G27+G25</f>
        <v>11460037.869999997</v>
      </c>
      <c r="H20" s="15">
        <f>H22+H23+H24+H26+H27+H25</f>
        <v>651.71426008365677</v>
      </c>
      <c r="I20" s="20"/>
      <c r="J20" s="15">
        <f>D20-C20</f>
        <v>11685761.469999995</v>
      </c>
      <c r="K20" s="15">
        <f>D20/C20*100</f>
        <v>160.05262282465338</v>
      </c>
      <c r="L20" s="40"/>
    </row>
    <row r="21" spans="1:12" ht="18.75" x14ac:dyDescent="0.3">
      <c r="A21" s="48" t="s">
        <v>11</v>
      </c>
      <c r="B21" s="13"/>
      <c r="C21" s="13"/>
      <c r="D21" s="13"/>
      <c r="E21" s="13"/>
      <c r="F21" s="13"/>
      <c r="G21" s="13"/>
      <c r="H21" s="13"/>
      <c r="I21" s="21"/>
      <c r="J21" s="13"/>
      <c r="K21" s="13"/>
      <c r="L21" s="41"/>
    </row>
    <row r="22" spans="1:12" ht="97.5" customHeight="1" x14ac:dyDescent="0.3">
      <c r="A22" s="39" t="s">
        <v>17</v>
      </c>
      <c r="B22" s="13">
        <v>15118080</v>
      </c>
      <c r="C22" s="13">
        <v>13894577.32</v>
      </c>
      <c r="D22" s="13">
        <v>24061390.579999998</v>
      </c>
      <c r="E22" s="13">
        <f>C22-B22</f>
        <v>-1223502.6799999997</v>
      </c>
      <c r="F22" s="13">
        <f>C22/B22*100</f>
        <v>91.907023378630086</v>
      </c>
      <c r="G22" s="13">
        <f>D22-B22</f>
        <v>8943310.5799999982</v>
      </c>
      <c r="H22" s="13">
        <f>D22/B22*100</f>
        <v>159.1563914200745</v>
      </c>
      <c r="I22" s="17" t="s">
        <v>45</v>
      </c>
      <c r="J22" s="13">
        <f>D22-C22</f>
        <v>10166813.259999998</v>
      </c>
      <c r="K22" s="13">
        <f>D22/C22*100</f>
        <v>173.17108700648117</v>
      </c>
      <c r="L22" s="38" t="s">
        <v>61</v>
      </c>
    </row>
    <row r="23" spans="1:12" ht="93.75" customHeight="1" x14ac:dyDescent="0.3">
      <c r="A23" s="39" t="s">
        <v>35</v>
      </c>
      <c r="B23" s="13">
        <v>84090</v>
      </c>
      <c r="C23" s="13">
        <v>29700</v>
      </c>
      <c r="D23" s="13">
        <v>39725.29</v>
      </c>
      <c r="E23" s="13">
        <f>C23-B23</f>
        <v>-54390</v>
      </c>
      <c r="F23" s="13">
        <f>C23/B23*100</f>
        <v>35.319300749197289</v>
      </c>
      <c r="G23" s="13">
        <f>D23-B23</f>
        <v>-44364.71</v>
      </c>
      <c r="H23" s="13">
        <f>D23/B23*100</f>
        <v>47.241396123201334</v>
      </c>
      <c r="I23" s="17" t="s">
        <v>55</v>
      </c>
      <c r="J23" s="13">
        <f>D23-C23</f>
        <v>10025.290000000001</v>
      </c>
      <c r="K23" s="13">
        <f>D23/C23*100</f>
        <v>133.75518518518518</v>
      </c>
      <c r="L23" s="38" t="s">
        <v>49</v>
      </c>
    </row>
    <row r="24" spans="1:12" ht="65.25" customHeight="1" x14ac:dyDescent="0.3">
      <c r="A24" s="39" t="s">
        <v>36</v>
      </c>
      <c r="B24" s="13">
        <v>497025.68</v>
      </c>
      <c r="C24" s="13">
        <v>409598.53</v>
      </c>
      <c r="D24" s="13">
        <v>494316.37</v>
      </c>
      <c r="E24" s="13">
        <f>C24-B24</f>
        <v>-87427.149999999965</v>
      </c>
      <c r="F24" s="13">
        <f>C24/B24*100</f>
        <v>82.409933023983797</v>
      </c>
      <c r="G24" s="13">
        <f>D24-B24</f>
        <v>-2709.3099999999977</v>
      </c>
      <c r="H24" s="13">
        <f>D24/B24*100</f>
        <v>99.45489536878658</v>
      </c>
      <c r="I24" s="17"/>
      <c r="J24" s="13">
        <f>D24-C24</f>
        <v>84717.839999999967</v>
      </c>
      <c r="K24" s="13">
        <f>D24/C24*100</f>
        <v>120.68314063529475</v>
      </c>
      <c r="L24" s="38" t="s">
        <v>56</v>
      </c>
    </row>
    <row r="25" spans="1:12" ht="55.5" customHeight="1" x14ac:dyDescent="0.3">
      <c r="A25" s="39" t="s">
        <v>38</v>
      </c>
      <c r="B25" s="13"/>
      <c r="C25" s="13"/>
      <c r="D25" s="13">
        <v>889785.08</v>
      </c>
      <c r="E25" s="13">
        <f t="shared" ref="E25" si="7">C25-B25</f>
        <v>0</v>
      </c>
      <c r="F25" s="13"/>
      <c r="G25" s="13">
        <f t="shared" ref="G25" si="8">D25-B25</f>
        <v>889785.08</v>
      </c>
      <c r="H25" s="13"/>
      <c r="I25" s="17"/>
      <c r="J25" s="13"/>
      <c r="K25" s="13"/>
      <c r="L25" s="38"/>
    </row>
    <row r="26" spans="1:12" ht="47.25" x14ac:dyDescent="0.3">
      <c r="A26" s="39" t="s">
        <v>18</v>
      </c>
      <c r="B26" s="13">
        <v>342680</v>
      </c>
      <c r="C26" s="13">
        <v>776091.91</v>
      </c>
      <c r="D26" s="13">
        <v>1328726</v>
      </c>
      <c r="E26" s="13">
        <f>C26-B26</f>
        <v>433411.91000000003</v>
      </c>
      <c r="F26" s="13">
        <f>C26/B26*100</f>
        <v>226.47715361269988</v>
      </c>
      <c r="G26" s="13">
        <f>D26-B26</f>
        <v>986046</v>
      </c>
      <c r="H26" s="13">
        <f>C26/B26*100</f>
        <v>226.47715361269988</v>
      </c>
      <c r="I26" s="17" t="s">
        <v>54</v>
      </c>
      <c r="J26" s="13">
        <f>D26-C26</f>
        <v>552634.09</v>
      </c>
      <c r="K26" s="13">
        <f>D26/C26*100</f>
        <v>171.20729940349463</v>
      </c>
      <c r="L26" s="38" t="s">
        <v>48</v>
      </c>
    </row>
    <row r="27" spans="1:12" ht="69.75" customHeight="1" x14ac:dyDescent="0.3">
      <c r="A27" s="39" t="s">
        <v>37</v>
      </c>
      <c r="B27" s="13">
        <v>3643050.4</v>
      </c>
      <c r="C27" s="13">
        <v>4349234.72</v>
      </c>
      <c r="D27" s="13">
        <v>4331020.63</v>
      </c>
      <c r="E27" s="13">
        <f>C27-B27</f>
        <v>706184.31999999983</v>
      </c>
      <c r="F27" s="13">
        <f>C27/B27*100</f>
        <v>119.3844235588945</v>
      </c>
      <c r="G27" s="13">
        <f>D27-B27</f>
        <v>687970.23</v>
      </c>
      <c r="H27" s="13">
        <f>C27/B27*100</f>
        <v>119.3844235588945</v>
      </c>
      <c r="I27" s="17" t="s">
        <v>50</v>
      </c>
      <c r="J27" s="13">
        <f>D27-C27</f>
        <v>-18214.089999999851</v>
      </c>
      <c r="K27" s="13">
        <f>D27/C27*100</f>
        <v>99.581211611407355</v>
      </c>
      <c r="L27" s="38"/>
    </row>
    <row r="28" spans="1:12" ht="27" customHeight="1" x14ac:dyDescent="0.3">
      <c r="A28" s="56" t="s">
        <v>19</v>
      </c>
      <c r="B28" s="15">
        <f>B9+B20</f>
        <v>194304686.07999998</v>
      </c>
      <c r="C28" s="15">
        <f>C9+C20</f>
        <v>201533114.15000001</v>
      </c>
      <c r="D28" s="15">
        <f>D9+D20</f>
        <v>231998412.56999999</v>
      </c>
      <c r="E28" s="15">
        <f>C28-B28</f>
        <v>7228428.0700000226</v>
      </c>
      <c r="F28" s="15">
        <f>C28/B28*100</f>
        <v>103.72015117897048</v>
      </c>
      <c r="G28" s="15">
        <f>D28-B28</f>
        <v>37693726.49000001</v>
      </c>
      <c r="H28" s="15">
        <f>D28/B28*100</f>
        <v>119.3992884322309</v>
      </c>
      <c r="I28" s="15"/>
      <c r="J28" s="15">
        <f>D28-C28</f>
        <v>30465298.419999987</v>
      </c>
      <c r="K28" s="15">
        <f>D28/C28*100</f>
        <v>115.11677053594518</v>
      </c>
      <c r="L28" s="42"/>
    </row>
    <row r="29" spans="1:12" ht="26.25" customHeight="1" x14ac:dyDescent="0.3">
      <c r="A29" s="56" t="s">
        <v>20</v>
      </c>
      <c r="B29" s="18">
        <f>B31+B32+B33+B34+B35</f>
        <v>966645681.77999997</v>
      </c>
      <c r="C29" s="18">
        <f>C31+C32+C33+C34+C35</f>
        <v>984375546.91000009</v>
      </c>
      <c r="D29" s="18">
        <f>D31+D32+D33+D34+D35+D36</f>
        <v>981465790.10000002</v>
      </c>
      <c r="E29" s="15">
        <f>C29-B29</f>
        <v>17729865.130000114</v>
      </c>
      <c r="F29" s="15">
        <f>C29/B29*100</f>
        <v>101.83416379591661</v>
      </c>
      <c r="G29" s="15">
        <f>D29-B29</f>
        <v>14820108.320000052</v>
      </c>
      <c r="H29" s="15">
        <f>D29/B29*100</f>
        <v>101.53314793614037</v>
      </c>
      <c r="I29" s="15"/>
      <c r="J29" s="15">
        <f>D29-C29</f>
        <v>-2909756.810000062</v>
      </c>
      <c r="K29" s="15">
        <f>D29/C29*100</f>
        <v>99.704405821626324</v>
      </c>
      <c r="L29" s="42"/>
    </row>
    <row r="30" spans="1:12" ht="18.75" x14ac:dyDescent="0.3">
      <c r="A30" s="57" t="s">
        <v>21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37"/>
    </row>
    <row r="31" spans="1:12" ht="29.25" customHeight="1" x14ac:dyDescent="0.3">
      <c r="A31" s="48" t="s">
        <v>22</v>
      </c>
      <c r="B31" s="24">
        <v>301982000</v>
      </c>
      <c r="C31" s="24">
        <v>301982000</v>
      </c>
      <c r="D31" s="24">
        <v>301982000</v>
      </c>
      <c r="E31" s="24">
        <f t="shared" ref="E31:E37" si="9">C31-B31</f>
        <v>0</v>
      </c>
      <c r="F31" s="24">
        <f t="shared" ref="F31:F37" si="10">C31/B31*100</f>
        <v>100</v>
      </c>
      <c r="G31" s="24">
        <f t="shared" ref="G31:G37" si="11">D31-B31</f>
        <v>0</v>
      </c>
      <c r="H31" s="24">
        <f t="shared" ref="H31:H37" si="12">D31/B31*100</f>
        <v>100</v>
      </c>
      <c r="I31" s="6"/>
      <c r="J31" s="24">
        <f t="shared" ref="J31:J37" si="13">D31-C31</f>
        <v>0</v>
      </c>
      <c r="K31" s="24">
        <f t="shared" ref="K31:K37" si="14">D31/C31*100</f>
        <v>100</v>
      </c>
      <c r="L31" s="43"/>
    </row>
    <row r="32" spans="1:12" ht="173.25" customHeight="1" x14ac:dyDescent="0.3">
      <c r="A32" s="48" t="s">
        <v>23</v>
      </c>
      <c r="B32" s="24">
        <v>153366258.5</v>
      </c>
      <c r="C32" s="24">
        <v>96104614.739999995</v>
      </c>
      <c r="D32" s="24">
        <v>95875520.25</v>
      </c>
      <c r="E32" s="24">
        <f t="shared" si="9"/>
        <v>-57261643.760000005</v>
      </c>
      <c r="F32" s="24">
        <f t="shared" si="10"/>
        <v>62.663466971126503</v>
      </c>
      <c r="G32" s="24">
        <f t="shared" si="11"/>
        <v>-57490738.25</v>
      </c>
      <c r="H32" s="24">
        <f t="shared" si="12"/>
        <v>62.514089596832669</v>
      </c>
      <c r="I32" s="6" t="s">
        <v>57</v>
      </c>
      <c r="J32" s="24">
        <f t="shared" si="13"/>
        <v>-229094.48999999464</v>
      </c>
      <c r="K32" s="24">
        <f t="shared" si="14"/>
        <v>99.761619678077082</v>
      </c>
      <c r="L32" s="43" t="s">
        <v>63</v>
      </c>
    </row>
    <row r="33" spans="1:12" ht="294.75" customHeight="1" x14ac:dyDescent="0.3">
      <c r="A33" s="48" t="s">
        <v>24</v>
      </c>
      <c r="B33" s="24">
        <v>494307817.36000001</v>
      </c>
      <c r="C33" s="24">
        <v>560134777.58000004</v>
      </c>
      <c r="D33" s="24">
        <v>560106668.29999995</v>
      </c>
      <c r="E33" s="24">
        <f t="shared" si="9"/>
        <v>65826960.220000029</v>
      </c>
      <c r="F33" s="24">
        <f t="shared" si="10"/>
        <v>113.3169976092162</v>
      </c>
      <c r="G33" s="24">
        <f t="shared" si="11"/>
        <v>65798850.939999938</v>
      </c>
      <c r="H33" s="24">
        <f t="shared" si="12"/>
        <v>113.31131101494987</v>
      </c>
      <c r="I33" s="6" t="s">
        <v>65</v>
      </c>
      <c r="J33" s="24">
        <f t="shared" si="13"/>
        <v>-28109.280000090599</v>
      </c>
      <c r="K33" s="24">
        <f t="shared" si="14"/>
        <v>99.994981693491425</v>
      </c>
      <c r="L33" s="44"/>
    </row>
    <row r="34" spans="1:12" ht="409.6" customHeight="1" x14ac:dyDescent="0.3">
      <c r="A34" s="48" t="s">
        <v>25</v>
      </c>
      <c r="B34" s="24">
        <v>16989605.920000002</v>
      </c>
      <c r="C34" s="24">
        <v>26154154.59</v>
      </c>
      <c r="D34" s="24">
        <v>24793691.210000001</v>
      </c>
      <c r="E34" s="24">
        <f t="shared" si="9"/>
        <v>9164548.6699999981</v>
      </c>
      <c r="F34" s="24">
        <f t="shared" si="10"/>
        <v>153.94209090636753</v>
      </c>
      <c r="G34" s="24">
        <f t="shared" si="11"/>
        <v>7804085.2899999991</v>
      </c>
      <c r="H34" s="24">
        <f t="shared" si="12"/>
        <v>145.93446914982945</v>
      </c>
      <c r="I34" s="6" t="s">
        <v>64</v>
      </c>
      <c r="J34" s="24">
        <f t="shared" si="13"/>
        <v>-1360463.379999999</v>
      </c>
      <c r="K34" s="24">
        <f t="shared" si="14"/>
        <v>94.798289597476909</v>
      </c>
      <c r="L34" s="43" t="s">
        <v>62</v>
      </c>
    </row>
    <row r="35" spans="1:12" ht="113.25" customHeight="1" x14ac:dyDescent="0.25">
      <c r="A35" s="45" t="s">
        <v>39</v>
      </c>
      <c r="B35" s="24"/>
      <c r="C35" s="24"/>
      <c r="D35" s="24">
        <v>2505204.86</v>
      </c>
      <c r="E35" s="24"/>
      <c r="F35" s="24"/>
      <c r="G35" s="24">
        <f t="shared" si="11"/>
        <v>2505204.86</v>
      </c>
      <c r="H35" s="24"/>
      <c r="I35" s="6"/>
      <c r="J35" s="24">
        <f t="shared" si="13"/>
        <v>2505204.86</v>
      </c>
      <c r="K35" s="24"/>
      <c r="L35" s="43"/>
    </row>
    <row r="36" spans="1:12" ht="100.5" customHeight="1" x14ac:dyDescent="0.25">
      <c r="A36" s="45" t="s">
        <v>40</v>
      </c>
      <c r="B36" s="24"/>
      <c r="C36" s="24"/>
      <c r="D36" s="24">
        <v>-3797294.52</v>
      </c>
      <c r="E36" s="24"/>
      <c r="F36" s="24"/>
      <c r="G36" s="24">
        <f t="shared" si="11"/>
        <v>-3797294.52</v>
      </c>
      <c r="H36" s="24"/>
      <c r="I36" s="6"/>
      <c r="J36" s="24">
        <f t="shared" si="13"/>
        <v>-3797294.52</v>
      </c>
      <c r="K36" s="24"/>
      <c r="L36" s="43"/>
    </row>
    <row r="37" spans="1:12" ht="33.75" customHeight="1" thickBot="1" x14ac:dyDescent="0.35">
      <c r="A37" s="58" t="s">
        <v>26</v>
      </c>
      <c r="B37" s="46">
        <f>B28+B29</f>
        <v>1160950367.8599999</v>
      </c>
      <c r="C37" s="46">
        <f>C28+C29</f>
        <v>1185908661.0600002</v>
      </c>
      <c r="D37" s="46">
        <f>D28+D29</f>
        <v>1213464202.6700001</v>
      </c>
      <c r="E37" s="46">
        <f t="shared" si="9"/>
        <v>24958293.200000286</v>
      </c>
      <c r="F37" s="46">
        <f t="shared" si="10"/>
        <v>102.14981569332772</v>
      </c>
      <c r="G37" s="46">
        <f t="shared" si="11"/>
        <v>52513834.810000181</v>
      </c>
      <c r="H37" s="46">
        <f t="shared" si="12"/>
        <v>104.52334882384334</v>
      </c>
      <c r="I37" s="46"/>
      <c r="J37" s="46">
        <f t="shared" si="13"/>
        <v>27555541.609999895</v>
      </c>
      <c r="K37" s="46">
        <f t="shared" si="14"/>
        <v>102.32358043370473</v>
      </c>
      <c r="L37" s="47"/>
    </row>
    <row r="38" spans="1:12" x14ac:dyDescent="0.25">
      <c r="B38" s="7"/>
      <c r="C38" s="7"/>
      <c r="D38" s="7"/>
    </row>
    <row r="40" spans="1:12" x14ac:dyDescent="0.25">
      <c r="C40" s="8"/>
      <c r="D40" s="8"/>
    </row>
    <row r="41" spans="1:12" x14ac:dyDescent="0.25">
      <c r="C41" s="8"/>
      <c r="D41" s="8"/>
    </row>
    <row r="42" spans="1:12" x14ac:dyDescent="0.25">
      <c r="C42" s="8"/>
      <c r="D42" s="8"/>
    </row>
    <row r="43" spans="1:12" x14ac:dyDescent="0.25">
      <c r="C43" s="8"/>
      <c r="D43" s="8"/>
    </row>
    <row r="44" spans="1:12" x14ac:dyDescent="0.25">
      <c r="C44" s="8"/>
      <c r="D44" s="8"/>
    </row>
  </sheetData>
  <mergeCells count="7">
    <mergeCell ref="A1:L1"/>
    <mergeCell ref="B4:D4"/>
    <mergeCell ref="E4:F5"/>
    <mergeCell ref="G4:H5"/>
    <mergeCell ref="I4:I7"/>
    <mergeCell ref="J4:K5"/>
    <mergeCell ref="L4:L7"/>
  </mergeCells>
  <pageMargins left="0.81" right="0.15748031496062992" top="0.23622047244094491" bottom="0.15748031496062992" header="0.23622047244094491" footer="0.15748031496062992"/>
  <pageSetup paperSize="9" scale="41" orientation="landscape" horizontalDpi="180" verticalDpi="180" r:id="rId1"/>
  <rowBreaks count="2" manualBreakCount="2">
    <brk id="28" max="9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</dc:creator>
  <cp:lastModifiedBy>Жаворонкова Н.В.</cp:lastModifiedBy>
  <dcterms:created xsi:type="dcterms:W3CDTF">2022-04-21T13:18:37Z</dcterms:created>
  <dcterms:modified xsi:type="dcterms:W3CDTF">2022-05-29T11:34:43Z</dcterms:modified>
</cp:coreProperties>
</file>