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7235" windowHeight="6150"/>
  </bookViews>
  <sheets>
    <sheet name="2021" sheetId="2" r:id="rId1"/>
  </sheets>
  <definedNames>
    <definedName name="_xlnm._FilterDatabase" localSheetId="0" hidden="1">'2021'!$A$4:$N$40</definedName>
  </definedNames>
  <calcPr calcId="145621" iterate="1"/>
</workbook>
</file>

<file path=xl/calcChain.xml><?xml version="1.0" encoding="utf-8"?>
<calcChain xmlns="http://schemas.openxmlformats.org/spreadsheetml/2006/main">
  <c r="I8" i="2" l="1"/>
  <c r="G8" i="2"/>
  <c r="K8" i="2"/>
  <c r="L40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E40" i="2"/>
  <c r="F40" i="2"/>
  <c r="G40" i="2"/>
  <c r="I40" i="2"/>
  <c r="K40" i="2"/>
  <c r="D40" i="2"/>
  <c r="E37" i="2"/>
  <c r="F37" i="2"/>
  <c r="D37" i="2"/>
  <c r="E33" i="2"/>
  <c r="F33" i="2"/>
  <c r="D33" i="2"/>
  <c r="E30" i="2"/>
  <c r="F30" i="2"/>
  <c r="D30" i="2"/>
  <c r="E24" i="2"/>
  <c r="F24" i="2"/>
  <c r="D24" i="2"/>
  <c r="E20" i="2"/>
  <c r="F20" i="2"/>
  <c r="D20" i="2"/>
  <c r="E16" i="2"/>
  <c r="F16" i="2"/>
  <c r="D16" i="2"/>
  <c r="E13" i="2"/>
  <c r="F13" i="2"/>
  <c r="D13" i="2"/>
  <c r="D5" i="2"/>
  <c r="I6" i="2" l="1"/>
  <c r="I7" i="2"/>
  <c r="I9" i="2"/>
  <c r="I10" i="2"/>
  <c r="I11" i="2"/>
  <c r="I12" i="2"/>
  <c r="I14" i="2"/>
  <c r="I15" i="2"/>
  <c r="I17" i="2"/>
  <c r="I18" i="2"/>
  <c r="I19" i="2"/>
  <c r="I21" i="2"/>
  <c r="I22" i="2"/>
  <c r="I23" i="2"/>
  <c r="I25" i="2"/>
  <c r="I26" i="2"/>
  <c r="I27" i="2"/>
  <c r="I28" i="2"/>
  <c r="I29" i="2"/>
  <c r="I31" i="2"/>
  <c r="I30" i="2" s="1"/>
  <c r="I32" i="2"/>
  <c r="I34" i="2"/>
  <c r="I33" i="2" s="1"/>
  <c r="I35" i="2"/>
  <c r="I36" i="2"/>
  <c r="I38" i="2"/>
  <c r="I39" i="2"/>
  <c r="I20" i="2" l="1"/>
  <c r="I37" i="2"/>
  <c r="I24" i="2"/>
  <c r="I16" i="2"/>
  <c r="I13" i="2"/>
  <c r="G6" i="2"/>
  <c r="G7" i="2"/>
  <c r="G9" i="2"/>
  <c r="G10" i="2"/>
  <c r="G11" i="2"/>
  <c r="G12" i="2"/>
  <c r="G14" i="2"/>
  <c r="G15" i="2"/>
  <c r="G17" i="2"/>
  <c r="G18" i="2"/>
  <c r="G19" i="2"/>
  <c r="G21" i="2"/>
  <c r="G22" i="2"/>
  <c r="G23" i="2"/>
  <c r="G25" i="2"/>
  <c r="G26" i="2"/>
  <c r="G27" i="2"/>
  <c r="G28" i="2"/>
  <c r="G29" i="2"/>
  <c r="G31" i="2"/>
  <c r="G30" i="2" s="1"/>
  <c r="G32" i="2"/>
  <c r="G34" i="2"/>
  <c r="G35" i="2"/>
  <c r="G36" i="2"/>
  <c r="G38" i="2"/>
  <c r="G39" i="2"/>
  <c r="K6" i="2"/>
  <c r="K7" i="2"/>
  <c r="K9" i="2"/>
  <c r="K10" i="2"/>
  <c r="K11" i="2"/>
  <c r="K12" i="2"/>
  <c r="K14" i="2"/>
  <c r="K15" i="2"/>
  <c r="K17" i="2"/>
  <c r="K18" i="2"/>
  <c r="K19" i="2"/>
  <c r="K21" i="2"/>
  <c r="K20" i="2" s="1"/>
  <c r="K22" i="2"/>
  <c r="K23" i="2"/>
  <c r="K25" i="2"/>
  <c r="K26" i="2"/>
  <c r="K27" i="2"/>
  <c r="K28" i="2"/>
  <c r="K29" i="2"/>
  <c r="K31" i="2"/>
  <c r="K30" i="2" s="1"/>
  <c r="K32" i="2"/>
  <c r="K34" i="2"/>
  <c r="K35" i="2"/>
  <c r="K36" i="2"/>
  <c r="K38" i="2"/>
  <c r="K39" i="2"/>
  <c r="E5" i="2"/>
  <c r="F5" i="2"/>
  <c r="K24" i="2" l="1"/>
  <c r="K13" i="2"/>
  <c r="G33" i="2"/>
  <c r="G20" i="2"/>
  <c r="K33" i="2"/>
  <c r="G5" i="2"/>
  <c r="H5" i="2"/>
  <c r="K37" i="2"/>
  <c r="K16" i="2"/>
  <c r="G37" i="2"/>
  <c r="G24" i="2"/>
  <c r="G16" i="2"/>
  <c r="G13" i="2"/>
  <c r="J5" i="2"/>
  <c r="I5" i="2"/>
  <c r="K5" i="2"/>
  <c r="L5" i="2"/>
</calcChain>
</file>

<file path=xl/sharedStrings.xml><?xml version="1.0" encoding="utf-8"?>
<sst xmlns="http://schemas.openxmlformats.org/spreadsheetml/2006/main" count="82" uniqueCount="69">
  <si>
    <t>(+/-)</t>
  </si>
  <si>
    <t>%</t>
  </si>
  <si>
    <t>Уточненные значения с учетом внесенных изменений</t>
  </si>
  <si>
    <t>Фактическое исполнение</t>
  </si>
  <si>
    <t>План по закону о бюджете первоначальный</t>
  </si>
  <si>
    <t>Наименование раздела и подраздела классификации расходов бюджетов</t>
  </si>
  <si>
    <t>Рз</t>
  </si>
  <si>
    <t>Пр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</si>
  <si>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</si>
  <si>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</si>
  <si>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</si>
  <si>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</si>
  <si>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</si>
  <si>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</si>
  <si>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</si>
  <si>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</si>
  <si>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</si>
  <si>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</si>
  <si>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</si>
  <si>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</si>
  <si>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</si>
  <si>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</si>
  <si>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</si>
  <si>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</si>
  <si>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</si>
  <si>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</si>
  <si>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</si>
  <si>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</si>
  <si>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</si>
  <si>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</si>
  <si>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</si>
  <si>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</si>
  <si>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</si>
  <si>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</si>
  <si>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</si>
  <si>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</si>
  <si>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</si>
  <si>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</si>
  <si>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</si>
  <si>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</si>
  <si>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</si>
  <si>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Итого</t>
  </si>
  <si>
    <t>-</t>
  </si>
  <si>
    <t>Отклонение исполнения от уточненного плана</t>
  </si>
  <si>
    <t>Отклонение исполнения от первоначального плана</t>
  </si>
  <si>
    <t xml:space="preserve">Пояснения отклонений  в случае, если такие отклонения составили 5 % и более </t>
  </si>
  <si>
    <t>между уточненными и фактическими значениями</t>
  </si>
  <si>
    <t>Отклонение уточненного плана от первоначального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</si>
  <si>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</si>
  <si>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</si>
  <si>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между первоначально утвержденными и фактическими значениями</t>
  </si>
  <si>
    <t>Аналитическая информация об исполнении расходов бюджета по разделам и подразделам классификации расходов за 2021 год</t>
  </si>
  <si>
    <t>Увеличение расходов на:
выплату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принадлежностей;
ежемесячную выплату на детей в возрасте от трех до семи лет включительно;
ежемесячную денежную выплату, назначаемую в случае рождения 3-го ребенка или последующих детей до достижения ребенком возраста 3-х лет;
ежемесячную выплату в связи с рождением (усыновлением) первого ребенка.</t>
  </si>
  <si>
    <t>рублей</t>
  </si>
  <si>
    <t>Сокращение расходов в связи с отсутствием распоряжений администрации Андроповского муниципального округа Ставропольского края об использовании бюджетных ассигнований резервного фонда администрации</t>
  </si>
  <si>
    <t xml:space="preserve">Увеличены расходы на реализацию мероприятий по благоустройству территорий в муниципальном округе
</t>
  </si>
  <si>
    <t>Увеличение  объема государственной поддержки сельхозтоваропроизводителей за счет средств краевого бюджета по развитию интенсивного садоводства в личных подсобных хозяйствах</t>
  </si>
  <si>
    <t>Сокращены расходы на дорожную деятельность в связи с уточнением объема дорожного фонда, в том числе за счет средств краевого бюджета.</t>
  </si>
  <si>
    <t xml:space="preserve">Оплата работ по "факту" на основании выполненных работ; перечисление межбюджетных трансфертов в пределах сумм, необходимых для оплаты бюджетных денежных обязательств по расходам получателей;
экономия, сложившаяся по результатам проведения конкурсных процедур
</t>
  </si>
  <si>
    <t>Увеличены расходы на разработку градостроительной документации округа</t>
  </si>
  <si>
    <t>Увеличены расходы на ремонтные работы и содержание имущества многоквартирных домов, находящихся в муниципальной собственности</t>
  </si>
  <si>
    <t>Оплата работ по "факту" на основании выполненных работ</t>
  </si>
  <si>
    <t xml:space="preserve">Увеличены расходы на обустройство контейнерных площадок для сбора ТБО
</t>
  </si>
  <si>
    <t>Увеличены расходы на дополнительное образование детей, в том числе на выполнение инженерных изысканий, подготовку проектной документации, проведение государственной экспертизы проектной документации, результатов инженерных изысканий и достоверности определения сметной стоимости для строительства, реконструкции, модернизации и капитального ремонта объектов социальной и инженерной инфраструктуры собственности муниципальных образований Ставропольского края, расположенных в сельской местности (Реконструкция спортивного ядра с трибуной на 3 000 мест в парке с. Курсавка, Андроповский район)</t>
  </si>
  <si>
    <t xml:space="preserve">Увеличены расходы по отрасли в целом, в том числе: на ремонтные работы в учреждениях культуры, создание модельных муниципальных библиотек; выполнение инженерных изысканий, подготовку проектной документации, проведение государственной экспертизы проектной документации, результатов инженерных изысканий и достоверности определения сметной стоимости для строительства, реконструкции, модернизации и капитального ремонта объектов социальной и инженерной инфраструктуры собственности муниципальных образований Ставропольского края, расположенных в сельской местности (Строительство сельского дома культуры в с. Солуно-Дмитриевское Андроповского района Ставропольского края); на реализацию проектов развития территорий муниципальных образований, основанный на местных инициативах </t>
  </si>
  <si>
    <t>Увеличены расходы по отрасли на выполнение инженерных изысканий, подготовку проектной документации, проведение государственной экспертизы проектной документации, результатов инженерных изысканий и достоверности определения сметной стоимости для строительства, реконструкции, модернизации и капитального ремонта объектов социальной и инженерной инфраструктуры собственности муниципальных образований Ставропольского края, расположенных в сельской местности (Строительство плавательного бассейна в селе Курсавка Андроповского муниципального района Ставропольского края)</t>
  </si>
  <si>
    <t xml:space="preserve">Увеличены расходы на финансовое обеспечение расходов, связанных с ликвидацией органов местного самоуправления муниципального района и поселений, на выплату дополнительных муниципальных гарантий и выплату единовременного поощрения в связи с выходом на страховую пенсию лиц, замещающих должности муниципальной службы; на приобретение оборудования для обеззараживания воздуха в муниципальных учреждениях в целях профилактики и устранения последствий распространения новой коронавирусной инфекции 
</t>
  </si>
  <si>
    <t>Сокращены расходы  на мероприятия в области гражданской обороны, защиты населения в связи с экономией по факту выполнения работ</t>
  </si>
  <si>
    <t>Увеличены расходы на организацию летнего отдыха детей, в том числе на укрепление материально-технической базы загородного лагеря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</si>
</sst>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\&gt;\a\a\.\a\.\a\a\.\a\a\a\a\a"/>
    <numFmt numFmtId="166" formatCode="#,##0.00_ ;[Red]\-#,##0.00\ "/>
    <numFmt numFmtId="167" formatCode="000;[Red]\-000;&quot;₽&quot;"/>
    <numFmt numFmtId="168" formatCode="00;[Red]\-00;&quot;₽&quot;"/>
    <numFmt numFmtId="169" formatCode="#,##0.00;[Red]\-#,##0.00;0.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166" fontId="0" fillId="0" borderId="0" xfId="0" applyNumberFormat="1"/>
    <xf numFmtId="0" fontId="0" fillId="2" borderId="0" xfId="0" applyFill="1"/>
    <xf numFmtId="166" fontId="4" fillId="2" borderId="0" xfId="4" applyNumberFormat="1" applyFont="1" applyFill="1" applyBorder="1" applyAlignment="1" applyProtection="1">
      <alignment horizontal="right" vertical="top" wrapText="1"/>
      <protection hidden="1"/>
    </xf>
    <xf numFmtId="168" fontId="9" fillId="3" borderId="1" xfId="4" applyNumberFormat="1" applyFont="1" applyFill="1" applyBorder="1" applyAlignment="1" applyProtection="1">
      <alignment horizontal="center" vertical="top"/>
      <protection hidden="1"/>
    </xf>
    <xf numFmtId="167" fontId="9" fillId="3" borderId="1" xfId="4" applyNumberFormat="1" applyFont="1" applyFill="1" applyBorder="1" applyAlignment="1" applyProtection="1">
      <alignment horizontal="justify" vertical="top" wrapText="1"/>
      <protection hidden="1"/>
    </xf>
    <xf numFmtId="168" fontId="9" fillId="0" borderId="1" xfId="4" applyNumberFormat="1" applyFont="1" applyFill="1" applyBorder="1" applyAlignment="1" applyProtection="1">
      <alignment horizontal="center" vertical="top"/>
      <protection hidden="1"/>
    </xf>
    <xf numFmtId="167" fontId="9" fillId="0" borderId="1" xfId="4" applyNumberFormat="1" applyFont="1" applyFill="1" applyBorder="1" applyAlignment="1" applyProtection="1">
      <alignment horizontal="justify" vertical="top" wrapText="1"/>
      <protection hidden="1"/>
    </xf>
    <xf numFmtId="166" fontId="9" fillId="3" borderId="1" xfId="4" applyNumberFormat="1" applyFont="1" applyFill="1" applyBorder="1" applyAlignment="1" applyProtection="1">
      <alignment horizontal="right" vertical="center" wrapText="1"/>
      <protection hidden="1"/>
    </xf>
    <xf numFmtId="169" fontId="2" fillId="0" borderId="1" xfId="1" applyNumberFormat="1" applyFont="1" applyFill="1" applyBorder="1" applyAlignment="1" applyProtection="1">
      <alignment vertical="center"/>
      <protection hidden="1"/>
    </xf>
    <xf numFmtId="166" fontId="9" fillId="2" borderId="1" xfId="4" applyNumberFormat="1" applyFont="1" applyFill="1" applyBorder="1" applyAlignment="1" applyProtection="1">
      <alignment horizontal="right" vertical="center" wrapText="1"/>
      <protection hidden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Fill="1"/>
    <xf numFmtId="0" fontId="5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65" fontId="9" fillId="0" borderId="1" xfId="4" applyNumberFormat="1" applyFont="1" applyFill="1" applyBorder="1" applyAlignment="1" applyProtection="1">
      <alignment horizontal="center" vertical="top"/>
      <protection hidden="1"/>
    </xf>
    <xf numFmtId="165" fontId="9" fillId="0" borderId="1" xfId="4" applyNumberFormat="1" applyFont="1" applyFill="1" applyBorder="1" applyAlignment="1" applyProtection="1">
      <alignment horizontal="justify" vertical="top" wrapText="1"/>
      <protection hidden="1"/>
    </xf>
    <xf numFmtId="166" fontId="9" fillId="0" borderId="1" xfId="4" applyNumberFormat="1" applyFont="1" applyFill="1" applyBorder="1" applyAlignment="1" applyProtection="1">
      <alignment horizontal="right" vertical="top" wrapText="1"/>
      <protection hidden="1"/>
    </xf>
    <xf numFmtId="0" fontId="6" fillId="0" borderId="0" xfId="0" applyFont="1" applyFill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168" fontId="9" fillId="3" borderId="11" xfId="4" applyNumberFormat="1" applyFont="1" applyFill="1" applyBorder="1" applyAlignment="1" applyProtection="1">
      <alignment horizontal="center" vertical="top"/>
      <protection hidden="1"/>
    </xf>
    <xf numFmtId="165" fontId="9" fillId="0" borderId="12" xfId="4" applyNumberFormat="1" applyFont="1" applyFill="1" applyBorder="1" applyAlignment="1" applyProtection="1">
      <alignment horizontal="center" vertical="top"/>
      <protection hidden="1"/>
    </xf>
    <xf numFmtId="168" fontId="9" fillId="0" borderId="11" xfId="4" applyNumberFormat="1" applyFont="1" applyFill="1" applyBorder="1" applyAlignment="1" applyProtection="1">
      <alignment horizontal="center" vertical="top"/>
      <protection hidden="1"/>
    </xf>
    <xf numFmtId="0" fontId="11" fillId="0" borderId="12" xfId="0" applyFont="1" applyFill="1" applyBorder="1"/>
    <xf numFmtId="165" fontId="9" fillId="0" borderId="12" xfId="4" applyNumberFormat="1" applyFont="1" applyFill="1" applyBorder="1" applyAlignment="1" applyProtection="1">
      <alignment horizontal="justify" vertical="top" wrapText="1"/>
      <protection hidden="1"/>
    </xf>
    <xf numFmtId="165" fontId="9" fillId="0" borderId="12" xfId="4" applyNumberFormat="1" applyFont="1" applyFill="1" applyBorder="1" applyAlignment="1" applyProtection="1">
      <alignment horizontal="left" vertical="top" wrapText="1"/>
      <protection hidden="1"/>
    </xf>
    <xf numFmtId="166" fontId="9" fillId="0" borderId="12" xfId="4" applyNumberFormat="1" applyFont="1" applyFill="1" applyBorder="1" applyAlignment="1" applyProtection="1">
      <alignment horizontal="right" vertical="top" wrapText="1"/>
      <protection hidden="1"/>
    </xf>
    <xf numFmtId="0" fontId="6" fillId="0" borderId="8" xfId="0" applyFont="1" applyBorder="1" applyAlignment="1">
      <alignment horizontal="center" vertical="center"/>
    </xf>
    <xf numFmtId="168" fontId="9" fillId="0" borderId="13" xfId="4" applyNumberFormat="1" applyFont="1" applyFill="1" applyBorder="1" applyAlignment="1" applyProtection="1">
      <alignment horizontal="center" vertical="top"/>
      <protection hidden="1"/>
    </xf>
    <xf numFmtId="168" fontId="9" fillId="0" borderId="4" xfId="4" applyNumberFormat="1" applyFont="1" applyFill="1" applyBorder="1" applyAlignment="1" applyProtection="1">
      <alignment horizontal="center" vertical="top"/>
      <protection hidden="1"/>
    </xf>
    <xf numFmtId="167" fontId="9" fillId="0" borderId="4" xfId="4" applyNumberFormat="1" applyFont="1" applyFill="1" applyBorder="1" applyAlignment="1" applyProtection="1">
      <alignment horizontal="justify" vertical="top" wrapText="1"/>
      <protection hidden="1"/>
    </xf>
    <xf numFmtId="169" fontId="2" fillId="0" borderId="4" xfId="1" applyNumberFormat="1" applyFont="1" applyFill="1" applyBorder="1" applyAlignment="1" applyProtection="1">
      <alignment vertical="center"/>
      <protection hidden="1"/>
    </xf>
    <xf numFmtId="166" fontId="9" fillId="2" borderId="4" xfId="4" applyNumberFormat="1" applyFont="1" applyFill="1" applyBorder="1" applyAlignment="1" applyProtection="1">
      <alignment horizontal="right" vertical="center" wrapText="1"/>
      <protection hidden="1"/>
    </xf>
    <xf numFmtId="166" fontId="9" fillId="3" borderId="4" xfId="4" applyNumberFormat="1" applyFont="1" applyFill="1" applyBorder="1" applyAlignment="1" applyProtection="1">
      <alignment horizontal="right" vertical="center" wrapText="1"/>
      <protection hidden="1"/>
    </xf>
    <xf numFmtId="165" fontId="9" fillId="0" borderId="4" xfId="4" applyNumberFormat="1" applyFont="1" applyFill="1" applyBorder="1" applyAlignment="1" applyProtection="1">
      <alignment horizontal="justify" vertical="top" wrapText="1"/>
      <protection hidden="1"/>
    </xf>
    <xf numFmtId="165" fontId="9" fillId="0" borderId="14" xfId="4" applyNumberFormat="1" applyFont="1" applyFill="1" applyBorder="1" applyAlignment="1" applyProtection="1">
      <alignment horizontal="justify" vertical="top" wrapText="1"/>
      <protection hidden="1"/>
    </xf>
    <xf numFmtId="0" fontId="10" fillId="3" borderId="15" xfId="0" applyFont="1" applyFill="1" applyBorder="1"/>
    <xf numFmtId="0" fontId="10" fillId="3" borderId="16" xfId="0" applyFont="1" applyFill="1" applyBorder="1"/>
    <xf numFmtId="167" fontId="9" fillId="3" borderId="16" xfId="4" applyNumberFormat="1" applyFont="1" applyFill="1" applyBorder="1" applyAlignment="1" applyProtection="1">
      <alignment horizontal="justify" vertical="top" wrapText="1"/>
      <protection hidden="1"/>
    </xf>
    <xf numFmtId="166" fontId="9" fillId="3" borderId="16" xfId="4" applyNumberFormat="1" applyFont="1" applyFill="1" applyBorder="1" applyAlignment="1" applyProtection="1">
      <alignment horizontal="right" vertical="center" wrapText="1"/>
      <protection hidden="1"/>
    </xf>
    <xf numFmtId="0" fontId="12" fillId="0" borderId="16" xfId="0" applyFont="1" applyFill="1" applyBorder="1"/>
    <xf numFmtId="0" fontId="12" fillId="0" borderId="17" xfId="0" applyFont="1" applyFill="1" applyBorder="1"/>
  </cellXfs>
  <cellStyles count="5">
    <cellStyle name="Обычный" xfId="0" builtinId="0"/>
    <cellStyle name="Обычный 2" xfId="1"/>
    <cellStyle name="Обычный_tmp" xfId="4"/>
    <cellStyle name="Финансовый 2" xfId="2"/>
    <cellStyle name="Финансовый 3" xfId="3"/>
  </cellStyles>
  <dxfs count="0"/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workbookViewId="0">
      <pane xSplit="3" ySplit="4" topLeftCell="F5" activePane="bottomRight" state="frozen"/>
      <selection pane="topRight" activeCell="D1" sqref="D1"/>
      <selection pane="bottomLeft" activeCell="A5" sqref="A5"/>
      <selection pane="bottomRight" activeCell="M38" sqref="M38"/>
    </sheetView>
  </sheetViews>
  <sheetFormatPr defaultRowHeight="15.75" x14ac:dyDescent="0.25"/>
  <cols>
    <col min="1" max="1" width="4.85546875" customWidth="1"/>
    <col min="2" max="2" width="5.42578125" customWidth="1"/>
    <col min="3" max="3" width="56" customWidth="1"/>
    <col min="4" max="4" width="19.140625" customWidth="1"/>
    <col min="5" max="5" width="21.85546875" customWidth="1"/>
    <col min="6" max="6" width="19.140625" customWidth="1"/>
    <col min="7" max="7" width="17.42578125" customWidth="1"/>
    <col min="8" max="8" width="15.140625" customWidth="1"/>
    <col min="9" max="9" width="18.7109375" customWidth="1"/>
    <col min="10" max="10" width="13.5703125" customWidth="1"/>
    <col min="11" max="11" width="16.85546875" customWidth="1"/>
    <col min="12" max="12" width="12.28515625" customWidth="1"/>
    <col min="13" max="13" width="41.5703125" style="25" customWidth="1"/>
    <col min="14" max="14" width="35.85546875" style="18" customWidth="1"/>
  </cols>
  <sheetData>
    <row r="1" spans="1:14" ht="37.5" customHeight="1" x14ac:dyDescent="0.25">
      <c r="C1" s="14" t="s">
        <v>51</v>
      </c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4" s="1" customFormat="1" ht="16.5" thickBot="1" x14ac:dyDescent="0.3">
      <c r="M2" s="19" t="s">
        <v>53</v>
      </c>
      <c r="N2" s="20"/>
    </row>
    <row r="3" spans="1:14" ht="45.6" customHeight="1" x14ac:dyDescent="0.25">
      <c r="A3" s="26" t="s">
        <v>6</v>
      </c>
      <c r="B3" s="42" t="s">
        <v>7</v>
      </c>
      <c r="C3" s="27" t="s">
        <v>5</v>
      </c>
      <c r="D3" s="28" t="s">
        <v>4</v>
      </c>
      <c r="E3" s="28" t="s">
        <v>2</v>
      </c>
      <c r="F3" s="29" t="s">
        <v>3</v>
      </c>
      <c r="G3" s="30" t="s">
        <v>47</v>
      </c>
      <c r="H3" s="27"/>
      <c r="I3" s="30" t="s">
        <v>44</v>
      </c>
      <c r="J3" s="27"/>
      <c r="K3" s="30" t="s">
        <v>43</v>
      </c>
      <c r="L3" s="27"/>
      <c r="M3" s="31" t="s">
        <v>45</v>
      </c>
      <c r="N3" s="32"/>
    </row>
    <row r="4" spans="1:14" ht="37.35" customHeight="1" x14ac:dyDescent="0.25">
      <c r="A4" s="33"/>
      <c r="B4" s="13"/>
      <c r="C4" s="15"/>
      <c r="D4" s="17"/>
      <c r="E4" s="17"/>
      <c r="F4" s="16"/>
      <c r="G4" s="12" t="s">
        <v>0</v>
      </c>
      <c r="H4" s="12" t="s">
        <v>1</v>
      </c>
      <c r="I4" s="12" t="s">
        <v>0</v>
      </c>
      <c r="J4" s="12" t="s">
        <v>1</v>
      </c>
      <c r="K4" s="12" t="s">
        <v>0</v>
      </c>
      <c r="L4" s="12" t="s">
        <v>1</v>
      </c>
      <c r="M4" s="21" t="s">
        <v>50</v>
      </c>
      <c r="N4" s="34" t="s">
        <v>46</v>
      </c>
    </row>
    <row r="5" spans="1:14" s="3" customFormat="1" ht="15" x14ac:dyDescent="0.25">
      <c r="A5" s="35">
        <v>1</v>
      </c>
      <c r="B5" s="5" t="s">
        <v>42</v>
      </c>
      <c r="C5" s="6" t="s">
        <v>8</v>
      </c>
      <c r="D5" s="9">
        <f>SUM(D6:D12)</f>
        <v>138447223.97</v>
      </c>
      <c r="E5" s="9">
        <f>SUM(E6:E12)</f>
        <v>161495372.99000001</v>
      </c>
      <c r="F5" s="9">
        <f>SUM(F6:F12)</f>
        <v>158652013.63999999</v>
      </c>
      <c r="G5" s="9">
        <f>E5-D5</f>
        <v>23048149.020000011</v>
      </c>
      <c r="H5" s="9">
        <f>E5/D5*100</f>
        <v>116.64760647349223</v>
      </c>
      <c r="I5" s="9">
        <f t="shared" ref="I5:I7" si="0">F5-D5</f>
        <v>20204789.669999987</v>
      </c>
      <c r="J5" s="9">
        <f t="shared" ref="J5:J40" si="1">F5/D5*100</f>
        <v>114.59385684351327</v>
      </c>
      <c r="K5" s="9">
        <f>F5-E5</f>
        <v>-2843359.3500000238</v>
      </c>
      <c r="L5" s="9">
        <f>F5/E5*100</f>
        <v>98.239355532386625</v>
      </c>
      <c r="M5" s="22"/>
      <c r="N5" s="36"/>
    </row>
    <row r="6" spans="1:14" ht="25.5" x14ac:dyDescent="0.25">
      <c r="A6" s="37">
        <v>1</v>
      </c>
      <c r="B6" s="7">
        <v>2</v>
      </c>
      <c r="C6" s="8" t="s">
        <v>9</v>
      </c>
      <c r="D6" s="10">
        <v>1509483.47</v>
      </c>
      <c r="E6" s="10">
        <v>1509483.47</v>
      </c>
      <c r="F6" s="10">
        <v>1509483.47</v>
      </c>
      <c r="G6" s="11">
        <f t="shared" ref="G6:G39" si="2">E6-D6</f>
        <v>0</v>
      </c>
      <c r="H6" s="9">
        <f t="shared" ref="H6:H40" si="3">E6/D6*100</f>
        <v>100</v>
      </c>
      <c r="I6" s="11">
        <f t="shared" si="0"/>
        <v>0</v>
      </c>
      <c r="J6" s="9">
        <f t="shared" si="1"/>
        <v>100</v>
      </c>
      <c r="K6" s="11">
        <f t="shared" ref="K6:K39" si="4">F6-E6</f>
        <v>0</v>
      </c>
      <c r="L6" s="9">
        <f t="shared" ref="L6:L40" si="5">F6/E6*100</f>
        <v>100</v>
      </c>
      <c r="M6" s="22"/>
      <c r="N6" s="38"/>
    </row>
    <row r="7" spans="1:14" ht="38.25" x14ac:dyDescent="0.25">
      <c r="A7" s="37">
        <v>1</v>
      </c>
      <c r="B7" s="7">
        <v>3</v>
      </c>
      <c r="C7" s="8" t="s">
        <v>10</v>
      </c>
      <c r="D7" s="10">
        <v>2992180</v>
      </c>
      <c r="E7" s="10">
        <v>3008258</v>
      </c>
      <c r="F7" s="10">
        <v>3008257.99</v>
      </c>
      <c r="G7" s="11">
        <f t="shared" si="2"/>
        <v>16078</v>
      </c>
      <c r="H7" s="9">
        <f t="shared" si="3"/>
        <v>100.53733398391809</v>
      </c>
      <c r="I7" s="11">
        <f t="shared" si="0"/>
        <v>16077.990000000224</v>
      </c>
      <c r="J7" s="9">
        <f t="shared" si="1"/>
        <v>100.5373336497136</v>
      </c>
      <c r="K7" s="11">
        <f t="shared" si="4"/>
        <v>-9.9999997764825821E-3</v>
      </c>
      <c r="L7" s="9">
        <f t="shared" si="5"/>
        <v>99.999999667581704</v>
      </c>
      <c r="M7" s="22"/>
      <c r="N7" s="38"/>
    </row>
    <row r="8" spans="1:14" ht="41.45" customHeight="1" x14ac:dyDescent="0.25">
      <c r="A8" s="37">
        <v>1</v>
      </c>
      <c r="B8" s="7">
        <v>4</v>
      </c>
      <c r="C8" s="8" t="s">
        <v>11</v>
      </c>
      <c r="D8" s="10">
        <v>39546892.579999998</v>
      </c>
      <c r="E8" s="10">
        <v>40919101.200000003</v>
      </c>
      <c r="F8" s="10">
        <v>39839980.100000001</v>
      </c>
      <c r="G8" s="11">
        <f>E8-D8</f>
        <v>1372208.6200000048</v>
      </c>
      <c r="H8" s="9">
        <f t="shared" si="3"/>
        <v>103.46982665508837</v>
      </c>
      <c r="I8" s="11">
        <f>F8-D8</f>
        <v>293087.52000000328</v>
      </c>
      <c r="J8" s="9">
        <f t="shared" si="1"/>
        <v>100.74111390523824</v>
      </c>
      <c r="K8" s="11">
        <f>F8-E8</f>
        <v>-1079121.1000000015</v>
      </c>
      <c r="L8" s="9">
        <f t="shared" si="5"/>
        <v>97.362793736046186</v>
      </c>
      <c r="M8" s="23"/>
      <c r="N8" s="38"/>
    </row>
    <row r="9" spans="1:14" ht="15" x14ac:dyDescent="0.25">
      <c r="A9" s="37">
        <v>1</v>
      </c>
      <c r="B9" s="7">
        <v>5</v>
      </c>
      <c r="C9" s="8" t="s">
        <v>12</v>
      </c>
      <c r="D9" s="10">
        <v>9647</v>
      </c>
      <c r="E9" s="10">
        <v>9647</v>
      </c>
      <c r="F9" s="10">
        <v>9647</v>
      </c>
      <c r="G9" s="11">
        <f t="shared" si="2"/>
        <v>0</v>
      </c>
      <c r="H9" s="9">
        <f t="shared" si="3"/>
        <v>100</v>
      </c>
      <c r="I9" s="11">
        <f t="shared" ref="I9:I39" si="6">F9-D9</f>
        <v>0</v>
      </c>
      <c r="J9" s="9">
        <f t="shared" si="1"/>
        <v>100</v>
      </c>
      <c r="K9" s="11">
        <f t="shared" si="4"/>
        <v>0</v>
      </c>
      <c r="L9" s="9">
        <f t="shared" si="5"/>
        <v>100</v>
      </c>
      <c r="M9" s="23"/>
      <c r="N9" s="38"/>
    </row>
    <row r="10" spans="1:14" ht="25.5" x14ac:dyDescent="0.25">
      <c r="A10" s="37">
        <v>1</v>
      </c>
      <c r="B10" s="7">
        <v>6</v>
      </c>
      <c r="C10" s="8" t="s">
        <v>13</v>
      </c>
      <c r="D10" s="10">
        <v>14097201.710000001</v>
      </c>
      <c r="E10" s="10">
        <v>14015107.949999999</v>
      </c>
      <c r="F10" s="10">
        <v>13996152.16</v>
      </c>
      <c r="G10" s="11">
        <f t="shared" si="2"/>
        <v>-82093.760000001639</v>
      </c>
      <c r="H10" s="9">
        <f t="shared" si="3"/>
        <v>99.417659180248748</v>
      </c>
      <c r="I10" s="11">
        <f t="shared" si="6"/>
        <v>-101049.55000000075</v>
      </c>
      <c r="J10" s="9">
        <f t="shared" si="1"/>
        <v>99.283194267353636</v>
      </c>
      <c r="K10" s="11">
        <f t="shared" si="4"/>
        <v>-18955.789999999106</v>
      </c>
      <c r="L10" s="9">
        <f t="shared" si="5"/>
        <v>99.864747456333376</v>
      </c>
      <c r="M10" s="23"/>
      <c r="N10" s="38"/>
    </row>
    <row r="11" spans="1:14" ht="84.2" customHeight="1" x14ac:dyDescent="0.25">
      <c r="A11" s="37">
        <v>1</v>
      </c>
      <c r="B11" s="7">
        <v>11</v>
      </c>
      <c r="C11" s="8" t="s">
        <v>14</v>
      </c>
      <c r="D11" s="10">
        <v>1000000</v>
      </c>
      <c r="E11" s="10">
        <v>150420</v>
      </c>
      <c r="F11" s="10">
        <v>0</v>
      </c>
      <c r="G11" s="11">
        <f t="shared" si="2"/>
        <v>-849580</v>
      </c>
      <c r="H11" s="9">
        <f t="shared" si="3"/>
        <v>15.042</v>
      </c>
      <c r="I11" s="11">
        <f t="shared" si="6"/>
        <v>-1000000</v>
      </c>
      <c r="J11" s="9">
        <f t="shared" si="1"/>
        <v>0</v>
      </c>
      <c r="K11" s="11">
        <f t="shared" si="4"/>
        <v>-150420</v>
      </c>
      <c r="L11" s="9">
        <f t="shared" si="5"/>
        <v>0</v>
      </c>
      <c r="M11" s="23" t="s">
        <v>54</v>
      </c>
      <c r="N11" s="39" t="s">
        <v>54</v>
      </c>
    </row>
    <row r="12" spans="1:14" ht="179.25" customHeight="1" x14ac:dyDescent="0.25">
      <c r="A12" s="37">
        <v>1</v>
      </c>
      <c r="B12" s="7">
        <v>13</v>
      </c>
      <c r="C12" s="8" t="s">
        <v>15</v>
      </c>
      <c r="D12" s="10">
        <v>79291819.209999993</v>
      </c>
      <c r="E12" s="10">
        <v>101883355.37</v>
      </c>
      <c r="F12" s="10">
        <v>100288492.92</v>
      </c>
      <c r="G12" s="11">
        <f t="shared" si="2"/>
        <v>22591536.160000011</v>
      </c>
      <c r="H12" s="9">
        <f t="shared" si="3"/>
        <v>128.49163556226097</v>
      </c>
      <c r="I12" s="11">
        <f t="shared" si="6"/>
        <v>20996673.710000008</v>
      </c>
      <c r="J12" s="9">
        <f t="shared" si="1"/>
        <v>126.48025221163293</v>
      </c>
      <c r="K12" s="11">
        <f t="shared" si="4"/>
        <v>-1594862.450000003</v>
      </c>
      <c r="L12" s="9">
        <f t="shared" si="5"/>
        <v>98.434619232741113</v>
      </c>
      <c r="M12" s="23" t="s">
        <v>66</v>
      </c>
      <c r="N12" s="40"/>
    </row>
    <row r="13" spans="1:14" s="3" customFormat="1" ht="23.1" customHeight="1" x14ac:dyDescent="0.25">
      <c r="A13" s="35">
        <v>3</v>
      </c>
      <c r="B13" s="5" t="s">
        <v>42</v>
      </c>
      <c r="C13" s="6" t="s">
        <v>16</v>
      </c>
      <c r="D13" s="9">
        <f>D14+D15</f>
        <v>8318920</v>
      </c>
      <c r="E13" s="9">
        <f t="shared" ref="E13:K13" si="7">E14+E15</f>
        <v>8244095.9299999997</v>
      </c>
      <c r="F13" s="9">
        <f t="shared" si="7"/>
        <v>8141595.9299999997</v>
      </c>
      <c r="G13" s="9">
        <f t="shared" si="7"/>
        <v>-74824.070000000298</v>
      </c>
      <c r="H13" s="9">
        <f t="shared" si="3"/>
        <v>99.100555480759525</v>
      </c>
      <c r="I13" s="9">
        <f t="shared" si="7"/>
        <v>-177324.0700000003</v>
      </c>
      <c r="J13" s="9">
        <f t="shared" si="1"/>
        <v>97.868424386819441</v>
      </c>
      <c r="K13" s="9">
        <f t="shared" si="7"/>
        <v>-102500</v>
      </c>
      <c r="L13" s="9">
        <f t="shared" si="5"/>
        <v>98.75668598630682</v>
      </c>
      <c r="M13" s="22"/>
      <c r="N13" s="36"/>
    </row>
    <row r="14" spans="1:14" ht="42.75" customHeight="1" x14ac:dyDescent="0.25">
      <c r="A14" s="37">
        <v>3</v>
      </c>
      <c r="B14" s="7">
        <v>9</v>
      </c>
      <c r="C14" s="8" t="s">
        <v>48</v>
      </c>
      <c r="D14" s="10">
        <v>150000</v>
      </c>
      <c r="E14" s="10">
        <v>120000</v>
      </c>
      <c r="F14" s="10">
        <v>120000</v>
      </c>
      <c r="G14" s="11">
        <f t="shared" si="2"/>
        <v>-30000</v>
      </c>
      <c r="H14" s="9">
        <f t="shared" si="3"/>
        <v>80</v>
      </c>
      <c r="I14" s="11">
        <f t="shared" si="6"/>
        <v>-30000</v>
      </c>
      <c r="J14" s="9">
        <f t="shared" si="1"/>
        <v>80</v>
      </c>
      <c r="K14" s="11">
        <f t="shared" si="4"/>
        <v>0</v>
      </c>
      <c r="L14" s="9">
        <f t="shared" si="5"/>
        <v>100</v>
      </c>
      <c r="M14" s="23" t="s">
        <v>67</v>
      </c>
      <c r="N14" s="39"/>
    </row>
    <row r="15" spans="1:14" ht="25.5" x14ac:dyDescent="0.25">
      <c r="A15" s="37">
        <v>3</v>
      </c>
      <c r="B15" s="7">
        <v>10</v>
      </c>
      <c r="C15" s="8" t="s">
        <v>49</v>
      </c>
      <c r="D15" s="10">
        <v>8168920</v>
      </c>
      <c r="E15" s="10">
        <v>8124095.9299999997</v>
      </c>
      <c r="F15" s="10">
        <v>8021595.9299999997</v>
      </c>
      <c r="G15" s="11">
        <f t="shared" si="2"/>
        <v>-44824.070000000298</v>
      </c>
      <c r="H15" s="9">
        <f t="shared" si="3"/>
        <v>99.451285237216183</v>
      </c>
      <c r="I15" s="11">
        <f t="shared" si="6"/>
        <v>-147324.0700000003</v>
      </c>
      <c r="J15" s="9">
        <f t="shared" si="1"/>
        <v>98.196529406580055</v>
      </c>
      <c r="K15" s="11">
        <f t="shared" si="4"/>
        <v>-102500</v>
      </c>
      <c r="L15" s="9">
        <f t="shared" si="5"/>
        <v>98.738321151261928</v>
      </c>
      <c r="M15" s="23"/>
      <c r="N15" s="39"/>
    </row>
    <row r="16" spans="1:14" s="3" customFormat="1" ht="15" x14ac:dyDescent="0.25">
      <c r="A16" s="35">
        <v>4</v>
      </c>
      <c r="B16" s="5" t="s">
        <v>42</v>
      </c>
      <c r="C16" s="6" t="s">
        <v>17</v>
      </c>
      <c r="D16" s="9">
        <f>D17+D18+D19</f>
        <v>121848494.06</v>
      </c>
      <c r="E16" s="9">
        <f t="shared" ref="E16:K16" si="8">E17+E18+E19</f>
        <v>113868276.81999999</v>
      </c>
      <c r="F16" s="9">
        <f t="shared" si="8"/>
        <v>80541096.010000005</v>
      </c>
      <c r="G16" s="9">
        <f t="shared" si="8"/>
        <v>-7980217.2400000021</v>
      </c>
      <c r="H16" s="9">
        <f t="shared" si="3"/>
        <v>93.450705073079988</v>
      </c>
      <c r="I16" s="9">
        <f t="shared" si="8"/>
        <v>-41307398.049999997</v>
      </c>
      <c r="J16" s="9">
        <f t="shared" si="1"/>
        <v>66.09937745339748</v>
      </c>
      <c r="K16" s="9">
        <f t="shared" si="8"/>
        <v>-33327180.809999991</v>
      </c>
      <c r="L16" s="9">
        <f t="shared" si="5"/>
        <v>70.731812458457838</v>
      </c>
      <c r="M16" s="24"/>
      <c r="N16" s="41"/>
    </row>
    <row r="17" spans="1:14" ht="57.2" customHeight="1" x14ac:dyDescent="0.25">
      <c r="A17" s="37">
        <v>4</v>
      </c>
      <c r="B17" s="7">
        <v>5</v>
      </c>
      <c r="C17" s="8" t="s">
        <v>18</v>
      </c>
      <c r="D17" s="10">
        <v>6259369.5899999999</v>
      </c>
      <c r="E17" s="10">
        <v>15333454.77</v>
      </c>
      <c r="F17" s="10">
        <v>14875309.220000001</v>
      </c>
      <c r="G17" s="11">
        <f t="shared" si="2"/>
        <v>9074085.1799999997</v>
      </c>
      <c r="H17" s="9">
        <f t="shared" si="3"/>
        <v>244.96803630986741</v>
      </c>
      <c r="I17" s="11">
        <f t="shared" si="6"/>
        <v>8615939.6300000008</v>
      </c>
      <c r="J17" s="9">
        <f t="shared" si="1"/>
        <v>237.64868020838503</v>
      </c>
      <c r="K17" s="11">
        <f t="shared" si="4"/>
        <v>-458145.54999999888</v>
      </c>
      <c r="L17" s="9">
        <f t="shared" si="5"/>
        <v>97.012117902507114</v>
      </c>
      <c r="M17" s="23" t="s">
        <v>56</v>
      </c>
      <c r="N17" s="39"/>
    </row>
    <row r="18" spans="1:14" ht="67.349999999999994" customHeight="1" x14ac:dyDescent="0.25">
      <c r="A18" s="37">
        <v>4</v>
      </c>
      <c r="B18" s="7">
        <v>9</v>
      </c>
      <c r="C18" s="8" t="s">
        <v>19</v>
      </c>
      <c r="D18" s="10">
        <v>114485624.47</v>
      </c>
      <c r="E18" s="10">
        <v>95604722.049999997</v>
      </c>
      <c r="F18" s="10">
        <v>62740328.490000002</v>
      </c>
      <c r="G18" s="11">
        <f t="shared" si="2"/>
        <v>-18880902.420000002</v>
      </c>
      <c r="H18" s="9">
        <f t="shared" si="3"/>
        <v>83.508058319629825</v>
      </c>
      <c r="I18" s="11">
        <f t="shared" si="6"/>
        <v>-51745295.979999997</v>
      </c>
      <c r="J18" s="9">
        <f t="shared" si="1"/>
        <v>54.801927124431749</v>
      </c>
      <c r="K18" s="11">
        <f t="shared" si="4"/>
        <v>-32864393.559999995</v>
      </c>
      <c r="L18" s="9">
        <f t="shared" si="5"/>
        <v>65.624717215523773</v>
      </c>
      <c r="M18" s="23" t="s">
        <v>57</v>
      </c>
      <c r="N18" s="39" t="s">
        <v>58</v>
      </c>
    </row>
    <row r="19" spans="1:14" ht="25.5" x14ac:dyDescent="0.25">
      <c r="A19" s="37">
        <v>4</v>
      </c>
      <c r="B19" s="7">
        <v>12</v>
      </c>
      <c r="C19" s="8" t="s">
        <v>20</v>
      </c>
      <c r="D19" s="10">
        <v>1103500</v>
      </c>
      <c r="E19" s="10">
        <v>2930100</v>
      </c>
      <c r="F19" s="10">
        <v>2925458.3</v>
      </c>
      <c r="G19" s="11">
        <f t="shared" si="2"/>
        <v>1826600</v>
      </c>
      <c r="H19" s="9">
        <f t="shared" si="3"/>
        <v>265.52786588128686</v>
      </c>
      <c r="I19" s="11">
        <f t="shared" si="6"/>
        <v>1821958.2999999998</v>
      </c>
      <c r="J19" s="9">
        <f t="shared" si="1"/>
        <v>265.10723153602169</v>
      </c>
      <c r="K19" s="11">
        <f t="shared" si="4"/>
        <v>-4641.7000000001863</v>
      </c>
      <c r="L19" s="9">
        <f t="shared" si="5"/>
        <v>99.841585611412569</v>
      </c>
      <c r="M19" s="23" t="s">
        <v>59</v>
      </c>
      <c r="N19" s="39"/>
    </row>
    <row r="20" spans="1:14" s="3" customFormat="1" ht="36.75" customHeight="1" x14ac:dyDescent="0.25">
      <c r="A20" s="35">
        <v>5</v>
      </c>
      <c r="B20" s="5" t="s">
        <v>42</v>
      </c>
      <c r="C20" s="6" t="s">
        <v>21</v>
      </c>
      <c r="D20" s="9">
        <f>D21+D22+D23</f>
        <v>28089699.330000002</v>
      </c>
      <c r="E20" s="9">
        <f t="shared" ref="E20:K20" si="9">E21+E22+E23</f>
        <v>34316541.579999998</v>
      </c>
      <c r="F20" s="9">
        <f t="shared" si="9"/>
        <v>33306389.219999999</v>
      </c>
      <c r="G20" s="9">
        <f t="shared" si="9"/>
        <v>6226842.2499999972</v>
      </c>
      <c r="H20" s="9">
        <f t="shared" si="3"/>
        <v>122.16770701902702</v>
      </c>
      <c r="I20" s="9">
        <f t="shared" si="9"/>
        <v>5216689.8899999969</v>
      </c>
      <c r="J20" s="9">
        <f t="shared" si="1"/>
        <v>118.57154050925898</v>
      </c>
      <c r="K20" s="9">
        <f t="shared" si="9"/>
        <v>-1010152.3600000001</v>
      </c>
      <c r="L20" s="9">
        <f t="shared" si="5"/>
        <v>97.056368988567527</v>
      </c>
      <c r="M20" s="24"/>
      <c r="N20" s="41"/>
    </row>
    <row r="21" spans="1:14" ht="42.75" customHeight="1" x14ac:dyDescent="0.25">
      <c r="A21" s="37">
        <v>5</v>
      </c>
      <c r="B21" s="7">
        <v>1</v>
      </c>
      <c r="C21" s="8" t="s">
        <v>22</v>
      </c>
      <c r="D21" s="10">
        <v>343570.48</v>
      </c>
      <c r="E21" s="10">
        <v>1644554.77</v>
      </c>
      <c r="F21" s="10">
        <v>1456493.32</v>
      </c>
      <c r="G21" s="11">
        <f t="shared" si="2"/>
        <v>1300984.29</v>
      </c>
      <c r="H21" s="9">
        <f t="shared" si="3"/>
        <v>478.66591157657081</v>
      </c>
      <c r="I21" s="11">
        <f t="shared" si="6"/>
        <v>1112922.8400000001</v>
      </c>
      <c r="J21" s="9">
        <f t="shared" si="1"/>
        <v>423.92854007713356</v>
      </c>
      <c r="K21" s="11">
        <f t="shared" si="4"/>
        <v>-188061.44999999995</v>
      </c>
      <c r="L21" s="9">
        <f t="shared" si="5"/>
        <v>88.564597942821948</v>
      </c>
      <c r="M21" s="23" t="s">
        <v>60</v>
      </c>
      <c r="N21" s="39" t="s">
        <v>61</v>
      </c>
    </row>
    <row r="22" spans="1:14" ht="38.25" x14ac:dyDescent="0.25">
      <c r="A22" s="37">
        <v>5</v>
      </c>
      <c r="B22" s="7">
        <v>2</v>
      </c>
      <c r="C22" s="8" t="s">
        <v>23</v>
      </c>
      <c r="D22" s="10">
        <v>280404</v>
      </c>
      <c r="E22" s="10">
        <v>609053</v>
      </c>
      <c r="F22" s="10">
        <v>318051</v>
      </c>
      <c r="G22" s="11">
        <f t="shared" si="2"/>
        <v>328649</v>
      </c>
      <c r="H22" s="9">
        <f t="shared" si="3"/>
        <v>217.20553201808818</v>
      </c>
      <c r="I22" s="11">
        <f t="shared" si="6"/>
        <v>37647</v>
      </c>
      <c r="J22" s="9">
        <f t="shared" si="1"/>
        <v>113.42598536397483</v>
      </c>
      <c r="K22" s="11">
        <f t="shared" si="4"/>
        <v>-291002</v>
      </c>
      <c r="L22" s="9">
        <f t="shared" si="5"/>
        <v>52.22057850466215</v>
      </c>
      <c r="M22" s="23" t="s">
        <v>62</v>
      </c>
      <c r="N22" s="39" t="s">
        <v>61</v>
      </c>
    </row>
    <row r="23" spans="1:14" ht="43.5" customHeight="1" x14ac:dyDescent="0.25">
      <c r="A23" s="37">
        <v>5</v>
      </c>
      <c r="B23" s="7">
        <v>3</v>
      </c>
      <c r="C23" s="8" t="s">
        <v>24</v>
      </c>
      <c r="D23" s="10">
        <v>27465724.850000001</v>
      </c>
      <c r="E23" s="10">
        <v>32062933.809999999</v>
      </c>
      <c r="F23" s="10">
        <v>31531844.899999999</v>
      </c>
      <c r="G23" s="11">
        <f t="shared" si="2"/>
        <v>4597208.9599999972</v>
      </c>
      <c r="H23" s="9">
        <f t="shared" si="3"/>
        <v>116.73798519830434</v>
      </c>
      <c r="I23" s="11">
        <f t="shared" si="6"/>
        <v>4066120.049999997</v>
      </c>
      <c r="J23" s="9">
        <f t="shared" si="1"/>
        <v>114.80434276614402</v>
      </c>
      <c r="K23" s="11">
        <f t="shared" si="4"/>
        <v>-531088.91000000015</v>
      </c>
      <c r="L23" s="9">
        <f t="shared" si="5"/>
        <v>98.343604758232189</v>
      </c>
      <c r="M23" s="23" t="s">
        <v>55</v>
      </c>
      <c r="N23" s="39"/>
    </row>
    <row r="24" spans="1:14" s="3" customFormat="1" ht="15" x14ac:dyDescent="0.25">
      <c r="A24" s="35">
        <v>7</v>
      </c>
      <c r="B24" s="5" t="s">
        <v>42</v>
      </c>
      <c r="C24" s="6" t="s">
        <v>25</v>
      </c>
      <c r="D24" s="9">
        <f>D25+D26+D27+D28+D29</f>
        <v>429179776.37</v>
      </c>
      <c r="E24" s="9">
        <f t="shared" ref="E24:K24" si="10">E25+E26+E27+E28+E29</f>
        <v>452366757.73999995</v>
      </c>
      <c r="F24" s="9">
        <f t="shared" si="10"/>
        <v>450430980.48999989</v>
      </c>
      <c r="G24" s="9">
        <f t="shared" si="10"/>
        <v>23186981.369999982</v>
      </c>
      <c r="H24" s="9">
        <f t="shared" si="3"/>
        <v>105.40262674213481</v>
      </c>
      <c r="I24" s="9">
        <f t="shared" si="10"/>
        <v>21251204.119999975</v>
      </c>
      <c r="J24" s="9">
        <f t="shared" si="1"/>
        <v>104.95158562683042</v>
      </c>
      <c r="K24" s="9">
        <f t="shared" si="10"/>
        <v>-1935777.2500000065</v>
      </c>
      <c r="L24" s="9">
        <f t="shared" si="5"/>
        <v>99.572077917557181</v>
      </c>
      <c r="M24" s="24"/>
      <c r="N24" s="41"/>
    </row>
    <row r="25" spans="1:14" ht="15" x14ac:dyDescent="0.25">
      <c r="A25" s="37">
        <v>7</v>
      </c>
      <c r="B25" s="7">
        <v>1</v>
      </c>
      <c r="C25" s="8" t="s">
        <v>26</v>
      </c>
      <c r="D25" s="10">
        <v>113357439.28</v>
      </c>
      <c r="E25" s="10">
        <v>118447065.20999999</v>
      </c>
      <c r="F25" s="10">
        <v>118447034.22</v>
      </c>
      <c r="G25" s="11">
        <f t="shared" si="2"/>
        <v>5089625.9299999923</v>
      </c>
      <c r="H25" s="9">
        <f t="shared" si="3"/>
        <v>104.48989141103328</v>
      </c>
      <c r="I25" s="11">
        <f t="shared" si="6"/>
        <v>5089594.9399999976</v>
      </c>
      <c r="J25" s="9">
        <f t="shared" si="1"/>
        <v>104.48986407273048</v>
      </c>
      <c r="K25" s="11">
        <f t="shared" si="4"/>
        <v>-30.989999994635582</v>
      </c>
      <c r="L25" s="9">
        <f t="shared" si="5"/>
        <v>99.999973836413815</v>
      </c>
      <c r="M25" s="23"/>
      <c r="N25" s="39"/>
    </row>
    <row r="26" spans="1:14" ht="15" x14ac:dyDescent="0.25">
      <c r="A26" s="37">
        <v>7</v>
      </c>
      <c r="B26" s="7">
        <v>2</v>
      </c>
      <c r="C26" s="8" t="s">
        <v>27</v>
      </c>
      <c r="D26" s="10">
        <v>257904900.69</v>
      </c>
      <c r="E26" s="10">
        <v>270242107.13</v>
      </c>
      <c r="F26" s="10">
        <v>268660651.07999998</v>
      </c>
      <c r="G26" s="11">
        <f t="shared" si="2"/>
        <v>12337206.439999998</v>
      </c>
      <c r="H26" s="9">
        <f t="shared" si="3"/>
        <v>104.78362621531929</v>
      </c>
      <c r="I26" s="11">
        <f t="shared" si="6"/>
        <v>10755750.389999986</v>
      </c>
      <c r="J26" s="9">
        <f t="shared" si="1"/>
        <v>104.17043272974806</v>
      </c>
      <c r="K26" s="11">
        <f t="shared" si="4"/>
        <v>-1581456.0500000119</v>
      </c>
      <c r="L26" s="9">
        <f t="shared" si="5"/>
        <v>99.414800281571502</v>
      </c>
      <c r="M26" s="23"/>
      <c r="N26" s="39"/>
    </row>
    <row r="27" spans="1:14" ht="192.95" customHeight="1" x14ac:dyDescent="0.25">
      <c r="A27" s="37">
        <v>7</v>
      </c>
      <c r="B27" s="7">
        <v>3</v>
      </c>
      <c r="C27" s="8" t="s">
        <v>28</v>
      </c>
      <c r="D27" s="10">
        <v>37648137.770000003</v>
      </c>
      <c r="E27" s="10">
        <v>41131127.909999996</v>
      </c>
      <c r="F27" s="10">
        <v>41131127.909999996</v>
      </c>
      <c r="G27" s="11">
        <f t="shared" si="2"/>
        <v>3482990.1399999931</v>
      </c>
      <c r="H27" s="9">
        <f t="shared" si="3"/>
        <v>109.25142741794633</v>
      </c>
      <c r="I27" s="11">
        <f t="shared" si="6"/>
        <v>3482990.1399999931</v>
      </c>
      <c r="J27" s="9">
        <f t="shared" si="1"/>
        <v>109.25142741794633</v>
      </c>
      <c r="K27" s="11">
        <f t="shared" si="4"/>
        <v>0</v>
      </c>
      <c r="L27" s="9">
        <f t="shared" si="5"/>
        <v>100</v>
      </c>
      <c r="M27" s="23" t="s">
        <v>63</v>
      </c>
      <c r="N27" s="39"/>
    </row>
    <row r="28" spans="1:14" ht="42" customHeight="1" x14ac:dyDescent="0.25">
      <c r="A28" s="37">
        <v>7</v>
      </c>
      <c r="B28" s="7">
        <v>7</v>
      </c>
      <c r="C28" s="8" t="s">
        <v>29</v>
      </c>
      <c r="D28" s="10">
        <v>5520343.8300000001</v>
      </c>
      <c r="E28" s="10">
        <v>7646807.5300000003</v>
      </c>
      <c r="F28" s="10">
        <v>7646210.6500000004</v>
      </c>
      <c r="G28" s="11">
        <f t="shared" si="2"/>
        <v>2126463.7000000002</v>
      </c>
      <c r="H28" s="9">
        <f t="shared" si="3"/>
        <v>138.52049374975255</v>
      </c>
      <c r="I28" s="11">
        <f t="shared" si="6"/>
        <v>2125866.8200000003</v>
      </c>
      <c r="J28" s="9">
        <f t="shared" si="1"/>
        <v>138.50968137975565</v>
      </c>
      <c r="K28" s="11">
        <f t="shared" si="4"/>
        <v>-596.87999999988824</v>
      </c>
      <c r="L28" s="9">
        <f t="shared" si="5"/>
        <v>99.992194389650081</v>
      </c>
      <c r="M28" s="23" t="s">
        <v>68</v>
      </c>
      <c r="N28" s="39"/>
    </row>
    <row r="29" spans="1:14" ht="15" x14ac:dyDescent="0.25">
      <c r="A29" s="37">
        <v>7</v>
      </c>
      <c r="B29" s="7">
        <v>9</v>
      </c>
      <c r="C29" s="8" t="s">
        <v>30</v>
      </c>
      <c r="D29" s="10">
        <v>14748954.800000001</v>
      </c>
      <c r="E29" s="10">
        <v>14899649.960000001</v>
      </c>
      <c r="F29" s="10">
        <v>14545956.630000001</v>
      </c>
      <c r="G29" s="11">
        <f t="shared" si="2"/>
        <v>150695.16000000015</v>
      </c>
      <c r="H29" s="9">
        <f t="shared" si="3"/>
        <v>101.02173450284084</v>
      </c>
      <c r="I29" s="11">
        <f t="shared" si="6"/>
        <v>-202998.16999999993</v>
      </c>
      <c r="J29" s="9">
        <f t="shared" si="1"/>
        <v>98.623643690331193</v>
      </c>
      <c r="K29" s="11">
        <f t="shared" si="4"/>
        <v>-353693.33000000007</v>
      </c>
      <c r="L29" s="9">
        <f t="shared" si="5"/>
        <v>97.626163494112049</v>
      </c>
      <c r="M29" s="23"/>
      <c r="N29" s="39"/>
    </row>
    <row r="30" spans="1:14" s="3" customFormat="1" ht="15" x14ac:dyDescent="0.25">
      <c r="A30" s="35">
        <v>8</v>
      </c>
      <c r="B30" s="5" t="s">
        <v>42</v>
      </c>
      <c r="C30" s="6" t="s">
        <v>31</v>
      </c>
      <c r="D30" s="9">
        <f>D31+D32</f>
        <v>112097526.34</v>
      </c>
      <c r="E30" s="9">
        <f t="shared" ref="E30:K30" si="11">E31+E32</f>
        <v>123597461.42999999</v>
      </c>
      <c r="F30" s="9">
        <f t="shared" si="11"/>
        <v>123503933.64999999</v>
      </c>
      <c r="G30" s="9">
        <f t="shared" si="11"/>
        <v>11499935.089999989</v>
      </c>
      <c r="H30" s="9">
        <f t="shared" si="3"/>
        <v>110.25886606553641</v>
      </c>
      <c r="I30" s="9">
        <f t="shared" si="11"/>
        <v>11406407.309999991</v>
      </c>
      <c r="J30" s="9">
        <f t="shared" si="1"/>
        <v>110.17543177126274</v>
      </c>
      <c r="K30" s="9">
        <f t="shared" si="11"/>
        <v>-93527.779999997932</v>
      </c>
      <c r="L30" s="9">
        <f t="shared" si="5"/>
        <v>99.924328720899354</v>
      </c>
      <c r="M30" s="24"/>
      <c r="N30" s="41"/>
    </row>
    <row r="31" spans="1:14" ht="245.25" customHeight="1" x14ac:dyDescent="0.25">
      <c r="A31" s="37">
        <v>8</v>
      </c>
      <c r="B31" s="7">
        <v>1</v>
      </c>
      <c r="C31" s="8" t="s">
        <v>32</v>
      </c>
      <c r="D31" s="10">
        <v>109419565.48</v>
      </c>
      <c r="E31" s="10">
        <v>120901594.56999999</v>
      </c>
      <c r="F31" s="10">
        <v>120874933.48999999</v>
      </c>
      <c r="G31" s="11">
        <f t="shared" si="2"/>
        <v>11482029.089999989</v>
      </c>
      <c r="H31" s="9">
        <f t="shared" si="3"/>
        <v>110.49357949799088</v>
      </c>
      <c r="I31" s="11">
        <f t="shared" si="6"/>
        <v>11455368.00999999</v>
      </c>
      <c r="J31" s="9">
        <f t="shared" si="1"/>
        <v>110.4692135814539</v>
      </c>
      <c r="K31" s="11">
        <f t="shared" si="4"/>
        <v>-26661.079999998212</v>
      </c>
      <c r="L31" s="9">
        <f t="shared" si="5"/>
        <v>99.977948115494414</v>
      </c>
      <c r="M31" s="23" t="s">
        <v>64</v>
      </c>
      <c r="N31" s="39"/>
    </row>
    <row r="32" spans="1:14" ht="15" x14ac:dyDescent="0.25">
      <c r="A32" s="37">
        <v>8</v>
      </c>
      <c r="B32" s="7">
        <v>4</v>
      </c>
      <c r="C32" s="8" t="s">
        <v>33</v>
      </c>
      <c r="D32" s="10">
        <v>2677960.86</v>
      </c>
      <c r="E32" s="10">
        <v>2695866.86</v>
      </c>
      <c r="F32" s="10">
        <v>2629000.16</v>
      </c>
      <c r="G32" s="11">
        <f t="shared" si="2"/>
        <v>17906</v>
      </c>
      <c r="H32" s="9">
        <f t="shared" si="3"/>
        <v>100.66864308091492</v>
      </c>
      <c r="I32" s="11">
        <f t="shared" si="6"/>
        <v>-48960.699999999721</v>
      </c>
      <c r="J32" s="9">
        <f t="shared" si="1"/>
        <v>98.171717117628091</v>
      </c>
      <c r="K32" s="11">
        <f t="shared" si="4"/>
        <v>-66866.699999999721</v>
      </c>
      <c r="L32" s="9">
        <f t="shared" si="5"/>
        <v>97.519658667416536</v>
      </c>
      <c r="M32" s="23"/>
      <c r="N32" s="39"/>
    </row>
    <row r="33" spans="1:14" s="3" customFormat="1" ht="15" x14ac:dyDescent="0.25">
      <c r="A33" s="35">
        <v>10</v>
      </c>
      <c r="B33" s="5" t="s">
        <v>42</v>
      </c>
      <c r="C33" s="6" t="s">
        <v>34</v>
      </c>
      <c r="D33" s="9">
        <f>D34+D35+D36</f>
        <v>317939293.79000002</v>
      </c>
      <c r="E33" s="9">
        <f t="shared" ref="E33:K33" si="12">E34+E35+E36</f>
        <v>367948166.85000002</v>
      </c>
      <c r="F33" s="9">
        <f t="shared" si="12"/>
        <v>367864113.11000001</v>
      </c>
      <c r="G33" s="9">
        <f t="shared" si="12"/>
        <v>50008873.060000002</v>
      </c>
      <c r="H33" s="9">
        <f t="shared" si="3"/>
        <v>115.72906338938749</v>
      </c>
      <c r="I33" s="9">
        <f t="shared" si="12"/>
        <v>49924819.319999993</v>
      </c>
      <c r="J33" s="9">
        <f t="shared" si="1"/>
        <v>115.70262634884492</v>
      </c>
      <c r="K33" s="9">
        <f t="shared" si="12"/>
        <v>-84053.740000009537</v>
      </c>
      <c r="L33" s="9">
        <f t="shared" si="5"/>
        <v>99.977156092196466</v>
      </c>
      <c r="M33" s="24"/>
      <c r="N33" s="41"/>
    </row>
    <row r="34" spans="1:14" ht="15" x14ac:dyDescent="0.25">
      <c r="A34" s="37">
        <v>10</v>
      </c>
      <c r="B34" s="7">
        <v>3</v>
      </c>
      <c r="C34" s="8" t="s">
        <v>35</v>
      </c>
      <c r="D34" s="10">
        <v>91749793.489999995</v>
      </c>
      <c r="E34" s="10">
        <v>91959823.200000003</v>
      </c>
      <c r="F34" s="10">
        <v>91946880.239999995</v>
      </c>
      <c r="G34" s="11">
        <f t="shared" si="2"/>
        <v>210029.71000000834</v>
      </c>
      <c r="H34" s="9">
        <f t="shared" si="3"/>
        <v>100.22891573050015</v>
      </c>
      <c r="I34" s="11">
        <f t="shared" si="6"/>
        <v>197086.75</v>
      </c>
      <c r="J34" s="9">
        <f t="shared" si="1"/>
        <v>100.21480893035633</v>
      </c>
      <c r="K34" s="11">
        <f t="shared" si="4"/>
        <v>-12942.960000008345</v>
      </c>
      <c r="L34" s="9">
        <f t="shared" si="5"/>
        <v>99.985925418786564</v>
      </c>
      <c r="M34" s="23"/>
      <c r="N34" s="39"/>
    </row>
    <row r="35" spans="1:14" ht="203.85" customHeight="1" x14ac:dyDescent="0.25">
      <c r="A35" s="37">
        <v>10</v>
      </c>
      <c r="B35" s="7">
        <v>4</v>
      </c>
      <c r="C35" s="8" t="s">
        <v>36</v>
      </c>
      <c r="D35" s="10">
        <v>211771921.88</v>
      </c>
      <c r="E35" s="10">
        <v>261253672.91999999</v>
      </c>
      <c r="F35" s="10">
        <v>261182646.13999999</v>
      </c>
      <c r="G35" s="11">
        <f t="shared" si="2"/>
        <v>49481751.039999992</v>
      </c>
      <c r="H35" s="9">
        <f t="shared" si="3"/>
        <v>123.36558624048315</v>
      </c>
      <c r="I35" s="11">
        <f t="shared" si="6"/>
        <v>49410724.25999999</v>
      </c>
      <c r="J35" s="9">
        <f t="shared" si="1"/>
        <v>123.33204695946351</v>
      </c>
      <c r="K35" s="11">
        <f t="shared" si="4"/>
        <v>-71026.780000001192</v>
      </c>
      <c r="L35" s="9">
        <f t="shared" si="5"/>
        <v>99.972813098010789</v>
      </c>
      <c r="M35" s="23" t="s">
        <v>52</v>
      </c>
      <c r="N35" s="39"/>
    </row>
    <row r="36" spans="1:14" ht="15" x14ac:dyDescent="0.25">
      <c r="A36" s="37">
        <v>10</v>
      </c>
      <c r="B36" s="7">
        <v>6</v>
      </c>
      <c r="C36" s="8" t="s">
        <v>37</v>
      </c>
      <c r="D36" s="10">
        <v>14417578.42</v>
      </c>
      <c r="E36" s="10">
        <v>14734670.73</v>
      </c>
      <c r="F36" s="10">
        <v>14734586.73</v>
      </c>
      <c r="G36" s="11">
        <f t="shared" si="2"/>
        <v>317092.31000000052</v>
      </c>
      <c r="H36" s="9">
        <f t="shared" si="3"/>
        <v>102.19934513801661</v>
      </c>
      <c r="I36" s="11">
        <f t="shared" si="6"/>
        <v>317008.31000000052</v>
      </c>
      <c r="J36" s="9">
        <f t="shared" si="1"/>
        <v>102.19876251590382</v>
      </c>
      <c r="K36" s="11">
        <f t="shared" si="4"/>
        <v>-84</v>
      </c>
      <c r="L36" s="9">
        <f t="shared" si="5"/>
        <v>99.99942991600193</v>
      </c>
      <c r="M36" s="23"/>
      <c r="N36" s="39"/>
    </row>
    <row r="37" spans="1:14" s="3" customFormat="1" ht="15" x14ac:dyDescent="0.25">
      <c r="A37" s="35">
        <v>11</v>
      </c>
      <c r="B37" s="5" t="s">
        <v>42</v>
      </c>
      <c r="C37" s="6" t="s">
        <v>38</v>
      </c>
      <c r="D37" s="9">
        <f>D38+D39</f>
        <v>5029434</v>
      </c>
      <c r="E37" s="9">
        <f t="shared" ref="E37:K37" si="13">E38+E39</f>
        <v>7534191.9199999999</v>
      </c>
      <c r="F37" s="9">
        <f t="shared" si="13"/>
        <v>7533582.7699999996</v>
      </c>
      <c r="G37" s="9">
        <f t="shared" si="13"/>
        <v>2504757.92</v>
      </c>
      <c r="H37" s="9">
        <f t="shared" si="3"/>
        <v>149.80198408011717</v>
      </c>
      <c r="I37" s="9">
        <f t="shared" si="13"/>
        <v>2504148.7699999996</v>
      </c>
      <c r="J37" s="9">
        <f t="shared" si="1"/>
        <v>149.78987237927765</v>
      </c>
      <c r="K37" s="9">
        <f t="shared" si="13"/>
        <v>-609.15000000037253</v>
      </c>
      <c r="L37" s="9">
        <f t="shared" si="5"/>
        <v>99.991914859530155</v>
      </c>
      <c r="M37" s="24"/>
      <c r="N37" s="41"/>
    </row>
    <row r="38" spans="1:14" ht="178.5" x14ac:dyDescent="0.25">
      <c r="A38" s="37">
        <v>11</v>
      </c>
      <c r="B38" s="7">
        <v>1</v>
      </c>
      <c r="C38" s="8" t="s">
        <v>39</v>
      </c>
      <c r="D38" s="10">
        <v>4474434</v>
      </c>
      <c r="E38" s="10">
        <v>6979191.9199999999</v>
      </c>
      <c r="F38" s="10">
        <v>6979132.8099999996</v>
      </c>
      <c r="G38" s="11">
        <f t="shared" si="2"/>
        <v>2504757.92</v>
      </c>
      <c r="H38" s="9">
        <f t="shared" si="3"/>
        <v>155.97932431230407</v>
      </c>
      <c r="I38" s="11">
        <f t="shared" si="6"/>
        <v>2504698.8099999996</v>
      </c>
      <c r="J38" s="9">
        <f t="shared" si="1"/>
        <v>155.97800325136095</v>
      </c>
      <c r="K38" s="11">
        <f t="shared" si="4"/>
        <v>-59.110000000335276</v>
      </c>
      <c r="L38" s="9">
        <f t="shared" si="5"/>
        <v>99.999153053810844</v>
      </c>
      <c r="M38" s="23" t="s">
        <v>65</v>
      </c>
      <c r="N38" s="39"/>
    </row>
    <row r="39" spans="1:14" thickBot="1" x14ac:dyDescent="0.3">
      <c r="A39" s="43">
        <v>11</v>
      </c>
      <c r="B39" s="44">
        <v>2</v>
      </c>
      <c r="C39" s="45" t="s">
        <v>40</v>
      </c>
      <c r="D39" s="46">
        <v>555000</v>
      </c>
      <c r="E39" s="46">
        <v>555000</v>
      </c>
      <c r="F39" s="46">
        <v>554449.96</v>
      </c>
      <c r="G39" s="47">
        <f t="shared" si="2"/>
        <v>0</v>
      </c>
      <c r="H39" s="48">
        <f t="shared" si="3"/>
        <v>100</v>
      </c>
      <c r="I39" s="47">
        <f t="shared" si="6"/>
        <v>-550.04000000003725</v>
      </c>
      <c r="J39" s="48">
        <f t="shared" si="1"/>
        <v>99.900893693693689</v>
      </c>
      <c r="K39" s="47">
        <f t="shared" si="4"/>
        <v>-550.04000000003725</v>
      </c>
      <c r="L39" s="48">
        <f t="shared" si="5"/>
        <v>99.900893693693689</v>
      </c>
      <c r="M39" s="49"/>
      <c r="N39" s="50"/>
    </row>
    <row r="40" spans="1:14" s="3" customFormat="1" thickBot="1" x14ac:dyDescent="0.3">
      <c r="A40" s="51"/>
      <c r="B40" s="52"/>
      <c r="C40" s="53" t="s">
        <v>41</v>
      </c>
      <c r="D40" s="54">
        <f>D5+D13+D16+D20+D30+D33+D37+D24</f>
        <v>1160950367.8600001</v>
      </c>
      <c r="E40" s="54">
        <f t="shared" ref="E40:K40" si="14">E5+E13+E16+E20+E30+E33+E37+E24</f>
        <v>1269370865.26</v>
      </c>
      <c r="F40" s="54">
        <f t="shared" si="14"/>
        <v>1229973704.8199997</v>
      </c>
      <c r="G40" s="54">
        <f t="shared" si="14"/>
        <v>108420497.39999998</v>
      </c>
      <c r="H40" s="54">
        <f t="shared" si="3"/>
        <v>109.33894336928918</v>
      </c>
      <c r="I40" s="54">
        <f t="shared" si="14"/>
        <v>69023336.959999949</v>
      </c>
      <c r="J40" s="54">
        <f t="shared" si="1"/>
        <v>105.94541669229423</v>
      </c>
      <c r="K40" s="54">
        <f t="shared" si="14"/>
        <v>-39397160.440000027</v>
      </c>
      <c r="L40" s="54">
        <f t="shared" si="5"/>
        <v>96.896323878370197</v>
      </c>
      <c r="M40" s="55"/>
      <c r="N40" s="56"/>
    </row>
    <row r="42" spans="1:14" ht="18.75" x14ac:dyDescent="0.25">
      <c r="D42" s="2"/>
      <c r="G42" s="2"/>
      <c r="H42" s="4"/>
      <c r="K42" s="2"/>
      <c r="L42" s="4"/>
    </row>
  </sheetData>
  <autoFilter ref="A4:N40"/>
  <mergeCells count="11">
    <mergeCell ref="A3:A4"/>
    <mergeCell ref="B3:B4"/>
    <mergeCell ref="C1:M1"/>
    <mergeCell ref="K3:L3"/>
    <mergeCell ref="C3:C4"/>
    <mergeCell ref="F3:F4"/>
    <mergeCell ref="D3:D4"/>
    <mergeCell ref="E3:E4"/>
    <mergeCell ref="M3:N3"/>
    <mergeCell ref="G3:H3"/>
    <mergeCell ref="I3:J3"/>
  </mergeCells>
  <pageMargins left="0.15748031496062992" right="0.15748031496062992" top="0.23622047244094491" bottom="0.15748031496062992" header="0.31496062992125984" footer="0.15748031496062992"/>
  <pageSetup paperSize="9" scale="4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</dc:creator>
  <cp:lastModifiedBy>Жаворонкова Н.В.</cp:lastModifiedBy>
  <cp:lastPrinted>2022-04-08T15:36:40Z</cp:lastPrinted>
  <dcterms:created xsi:type="dcterms:W3CDTF">2017-10-26T07:18:39Z</dcterms:created>
  <dcterms:modified xsi:type="dcterms:W3CDTF">2022-05-24T13:19:57Z</dcterms:modified>
</cp:coreProperties>
</file>