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15" windowWidth="19440" windowHeight="9300"/>
  </bookViews>
  <sheets>
    <sheet name="РИД) 2025-2027 с поправками" sheetId="4" r:id="rId1"/>
    <sheet name="РИД) 2025-2027 " sheetId="3" r:id="rId2"/>
  </sheets>
  <definedNames>
    <definedName name="_xlnm._FilterDatabase" localSheetId="1" hidden="1">'РИД) 2025-2027 '!$A$14:$Z$319</definedName>
    <definedName name="_xlnm._FilterDatabase" localSheetId="0" hidden="1">'РИД) 2025-2027 с поправками'!$A$14:$Z$319</definedName>
    <definedName name="_xlnm.Print_Titles" localSheetId="1">'РИД) 2025-2027 '!$12:$15</definedName>
    <definedName name="_xlnm.Print_Titles" localSheetId="0">'РИД) 2025-2027 с поправками'!$12:$15</definedName>
    <definedName name="_xlnm.Print_Area" localSheetId="1">'РИД) 2025-2027 '!$A$2:$S$326</definedName>
    <definedName name="_xlnm.Print_Area" localSheetId="0">'РИД) 2025-2027 с поправками'!$A$2:$S$327</definedName>
  </definedNames>
  <calcPr calcId="145621"/>
</workbook>
</file>

<file path=xl/calcChain.xml><?xml version="1.0" encoding="utf-8"?>
<calcChain xmlns="http://schemas.openxmlformats.org/spreadsheetml/2006/main">
  <c r="T253" i="4" l="1"/>
  <c r="T52" i="4"/>
  <c r="P321" i="4" l="1"/>
  <c r="T259" i="4"/>
  <c r="T245" i="4"/>
  <c r="T49" i="4"/>
  <c r="T42" i="4"/>
  <c r="T33" i="4"/>
  <c r="T24" i="4"/>
  <c r="T70" i="4"/>
  <c r="T47" i="4"/>
  <c r="Q321" i="4" l="1"/>
  <c r="S321" i="4"/>
  <c r="R321" i="4"/>
  <c r="V246" i="4"/>
  <c r="V245" i="4"/>
  <c r="O200" i="4"/>
  <c r="O198" i="4"/>
  <c r="O196" i="4"/>
  <c r="O195" i="4"/>
  <c r="O187" i="4"/>
  <c r="O178" i="4"/>
  <c r="O166" i="4"/>
  <c r="O165" i="4"/>
  <c r="O146" i="4"/>
  <c r="O136" i="4"/>
  <c r="O135" i="4"/>
  <c r="O105" i="4"/>
  <c r="O103" i="4"/>
  <c r="O93" i="4"/>
  <c r="O92" i="4"/>
  <c r="T80" i="4"/>
  <c r="W53" i="4"/>
  <c r="V53" i="4"/>
  <c r="T34" i="4"/>
  <c r="T25" i="4"/>
  <c r="W16" i="4"/>
  <c r="O321" i="4" l="1"/>
  <c r="T249" i="3"/>
  <c r="T80" i="3"/>
  <c r="T34" i="3"/>
  <c r="T25" i="3"/>
  <c r="Q320" i="3"/>
  <c r="Q322" i="3" s="1"/>
  <c r="R320" i="3"/>
  <c r="R322" i="3" s="1"/>
  <c r="S320" i="3"/>
  <c r="S322" i="3" s="1"/>
  <c r="T52" i="3"/>
  <c r="T260" i="3" l="1"/>
  <c r="O204" i="3" l="1"/>
  <c r="O202" i="3"/>
  <c r="O200" i="3"/>
  <c r="O199" i="3"/>
  <c r="O191" i="3"/>
  <c r="O182" i="3"/>
  <c r="O170" i="3"/>
  <c r="O169" i="3"/>
  <c r="O166" i="3"/>
  <c r="O164" i="3"/>
  <c r="O150" i="3"/>
  <c r="O140" i="3"/>
  <c r="O139" i="3"/>
  <c r="O105" i="3"/>
  <c r="O103" i="3"/>
  <c r="O93" i="3"/>
  <c r="O92" i="3"/>
  <c r="O320" i="3" l="1"/>
  <c r="P255" i="3"/>
  <c r="P253" i="3"/>
  <c r="P251" i="3"/>
  <c r="V249" i="3"/>
  <c r="W53" i="3"/>
  <c r="V53" i="3"/>
  <c r="P320" i="3" l="1"/>
  <c r="W16" i="3"/>
  <c r="V250" i="3"/>
</calcChain>
</file>

<file path=xl/sharedStrings.xml><?xml version="1.0" encoding="utf-8"?>
<sst xmlns="http://schemas.openxmlformats.org/spreadsheetml/2006/main" count="3138" uniqueCount="823">
  <si>
    <t>Коды</t>
  </si>
  <si>
    <t>Форма по ОКУД</t>
  </si>
  <si>
    <t>0505307</t>
  </si>
  <si>
    <t>Дата</t>
  </si>
  <si>
    <t>Дата формирования</t>
  </si>
  <si>
    <t>Наименование финансового органа</t>
  </si>
  <si>
    <t>Глава по БК</t>
  </si>
  <si>
    <t>Наименование бюджета</t>
  </si>
  <si>
    <t>по ОКТМО</t>
  </si>
  <si>
    <t>07000000</t>
  </si>
  <si>
    <t>по ОКЕИ</t>
  </si>
  <si>
    <t>Номер реестровой записи</t>
  </si>
  <si>
    <t>Наименование группы источников доходов бюджетов / Наименование источника дохода бюджета</t>
  </si>
  <si>
    <t>Код классификации доходов бюджетов</t>
  </si>
  <si>
    <t>Код строки</t>
  </si>
  <si>
    <t>Прогноз доходов бюджета</t>
  </si>
  <si>
    <t>Код</t>
  </si>
  <si>
    <t>(уполномоченное лицо)</t>
  </si>
  <si>
    <t>(должность)</t>
  </si>
  <si>
    <t>(расшифровка подписи)</t>
  </si>
  <si>
    <t>20___</t>
  </si>
  <si>
    <t>Единый налог на вмененный доход для отдельных видов деятельности</t>
  </si>
  <si>
    <t>Единый сельскохозяйственный налог</t>
  </si>
  <si>
    <t>Плата за негативное воздействие на окружающую среду</t>
  </si>
  <si>
    <t>Доходы от компенсации затрат государства</t>
  </si>
  <si>
    <t>Управление Федеральной налоговой службы по Ставропольскому краю</t>
  </si>
  <si>
    <t>Бюджет Андроповского муниципального округа Ставропольского края</t>
  </si>
  <si>
    <t>Налог на имущество физических лиц</t>
  </si>
  <si>
    <t>Наименование главного администратора доходов  бюджета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</si>
  <si>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</si>
  <si>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Отдел имущественных и земельных отношений администрации Андроповского муниципального округа Ставропольского края</t>
  </si>
  <si>
    <t>Федеральная служба по надзору в сфере природопользования</t>
  </si>
  <si>
    <t>Доходы от оказания платных услуг (работ)</t>
  </si>
  <si>
    <t>Курсавский территориальный отдел администрации Андроповского муниципального округа Ставропольского края</t>
  </si>
  <si>
    <t>Водораздельный территориальный отдел администрации Андроповского муниципального округа Ставропольского края</t>
  </si>
  <si>
    <t>Красноярский территориальный отдел администрации Андроповского муниципального округа Ставропольского края</t>
  </si>
  <si>
    <t>Янкульский территориальный отдел администрации Андроповского муниципального округа Ставропольского края</t>
  </si>
  <si>
    <t>Административные штрафы, установленные Кодексом Российской Федерации об административных правонарушениях</t>
  </si>
  <si>
    <t>Управление по обеспечению деятельности мировых судей  Ставропольского края</t>
  </si>
  <si>
    <t>Невыясненные поступления</t>
  </si>
  <si>
    <t>Крымгиреевский территориальный отдел администрации Андроповского муниципального округа Ставропольского края</t>
  </si>
  <si>
    <t>Куршавский территориальный отдел администрации Андроповского муниципального округа Ставропольского края</t>
  </si>
  <si>
    <t>Новоянкульский территориальный отдел администрации Андроповского муниципального округа Ставропольского края</t>
  </si>
  <si>
    <t>Султанский  территориальный отдел администрации Андроповского муниципального округа Ставропольского края</t>
  </si>
  <si>
    <t>Инициативные платежи, зачис-ляемые в бюджет муниципального округа</t>
  </si>
  <si>
    <t>Казинский территориальный отдел администрации Андроповского муниципального округа Ставропольского края</t>
  </si>
  <si>
    <t>ИТОГО:</t>
  </si>
  <si>
    <t>Дотации бюджетам бюджетной системы Российской Федерации</t>
  </si>
  <si>
    <t>Отдел образования администрации Андроповского муниципального округа Ставропольского края</t>
  </si>
  <si>
    <t>Отдел культуры администрации Андроповского муниципального округа Ставропольского края</t>
  </si>
  <si>
    <t>Субвенции бюджетам муниципальных округов на выполнение передаваемых полномочий субъектов Российской Федерации (выплата пособия на ребенка)</t>
  </si>
  <si>
    <t>Субвенции бюджетам муниципальных округов на выполнение передаваемых полномочий субъектов Российской Федерации (администрирование переданных отдельных государственных полномочий в области сельского хозяйства)</t>
  </si>
  <si>
    <t>Субвенции бюджетам муниципальных округов на осуществление ежемесячной денежной выплаты, назначаемой в случае рождения третьего ребенка или последующих детей до достижения ребенком возраста трех лет</t>
  </si>
  <si>
    <t>Субвенции бюджетам муниципальных округов на компенсацию отдельным категориям граждан оплаты взноса на капитальный ремонт общего имущества в многоквартирном доме</t>
  </si>
  <si>
    <t>Субвенции бюджетам муниципальных округов на выполнение передаваемых полномочий субъектов Российской Федерации (выплата денежной компенсации семьям, в которых в период с 1 января 2011 года по 31 декабря 2015 года родился третий или последующий ребенок)</t>
  </si>
  <si>
    <t>Единая субвенция бюджетам муниципальных округов (осуществление отдельных государственных полномочий по социальной поддержке семьи и детей)</t>
  </si>
  <si>
    <t>ФИНАНСОВОЕ  УПРАВЛЕНИЕ АДМИНИСТРАЦИИ  АНДРОПОВСКОГО  ОКРУГА СТАВРОПОЛЬСКОГО КРАЯ</t>
  </si>
  <si>
    <t>770 10804020010000110</t>
  </si>
  <si>
    <t>773 10804020010000110</t>
  </si>
  <si>
    <t>774 10804020010000110</t>
  </si>
  <si>
    <t>776 10804020010000110</t>
  </si>
  <si>
    <t>779 10804020010000110</t>
  </si>
  <si>
    <t>780 10804020010000110</t>
  </si>
  <si>
    <t>781 10804020010000110</t>
  </si>
  <si>
    <t>011 11105012140000120</t>
  </si>
  <si>
    <t>702 11105012140000120</t>
  </si>
  <si>
    <t>702 11105024140000120</t>
  </si>
  <si>
    <t>702 11105034140000120</t>
  </si>
  <si>
    <t>702 11105074140000120</t>
  </si>
  <si>
    <t>011 11105312140000120</t>
  </si>
  <si>
    <t>704 11301994140000130</t>
  </si>
  <si>
    <t>Прочие доходы от компенсации затрат государства</t>
  </si>
  <si>
    <t>701 11302994140000130</t>
  </si>
  <si>
    <t>702 11302064140000130</t>
  </si>
  <si>
    <t>709 11302994140000130</t>
  </si>
  <si>
    <t>Доходы от продажи материальных и не материальных активов</t>
  </si>
  <si>
    <t>008 11601053019000140</t>
  </si>
  <si>
    <t>701 11601053010035140</t>
  </si>
  <si>
    <t>701 11601053019000140</t>
  </si>
  <si>
    <t>701 11607090140000140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</si>
  <si>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округа</t>
  </si>
  <si>
    <t>702 11607090140000140</t>
  </si>
  <si>
    <t>Денежные средства, изымаемые в собственность муниципального округа в соответствии с решениями судов (за исключением обвинительных приговоров судов)</t>
  </si>
  <si>
    <t>701 11609040140000140</t>
  </si>
  <si>
    <t>745 11610100140000140</t>
  </si>
  <si>
    <t>188 11610123010141140</t>
  </si>
  <si>
    <t>701 11701040140000180</t>
  </si>
  <si>
    <t>Финансовое управлеие администрации Андроповского муниципального округа Ставропольского края</t>
  </si>
  <si>
    <t>704 20215001140000150</t>
  </si>
  <si>
    <t>701 20220216140000150</t>
  </si>
  <si>
    <t>706 20225304140000150</t>
  </si>
  <si>
    <t>Субсидии бюджетам муниципальных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</si>
  <si>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707 20225519140000150</t>
  </si>
  <si>
    <t>Субсидии бюджетам муниципальных округов на поддержку отрасли культуры</t>
  </si>
  <si>
    <t>701 20229999141204150</t>
  </si>
  <si>
    <t>706 20229999141213150</t>
  </si>
  <si>
    <t>Субвенции бюджетам муниципальных округов на выполнение передаваемых полномочий субъектов Российской Федерации (организация и осуществление деятельности по опеке и попечительству в области здравоохранения)</t>
  </si>
  <si>
    <t>Субвенции бюджетам муниципальных округов на выполнение передаваемых полномочий субъектов Российской Федерации (организация и осуществление деятельности по опеке и попечительству в области образования)</t>
  </si>
  <si>
    <t>Субвенции бюджетам муниципальных округов на выполнение передаваемых полномочий субъектов Российской Федерации (предоставление государственной социальной помощи малоимущим семьям, малоимущим одиноко проживающим гражданам)</t>
  </si>
  <si>
    <t>Субвенции бюджетам муниципальных округов на выполнение передаваемых полномочий субъектов Российской Федерации (выплата ежемесячной денежной компенсации на каждого ребенка в возрасте до 18 лет многодетным семьям)</t>
  </si>
  <si>
    <t>Субвенции бюджетам муниципальных округов на выполнение передаваемых полномочий субъектов Российской Федерации (выплата ежегодного социального пособия на проезд студентам)</t>
  </si>
  <si>
    <t>Субвенции бюджетам муниципальных округов на выполнение передаваемых полномочий субъектов Российской Федерации (создание и организация деятельности комиссий по делам несовершеннолетних и защите их прав)</t>
  </si>
  <si>
    <t>Субвенции бюджетам муниципальных округов на выполнение передаваемых полномочий субъектов Российской Федерации (предоставление мер социальной поддержки по оплате жилых помещений, отопления и освещения педагогическим работникам муниципальных образовательных организаций, проживающим и работающим в сельских населенных пунктах, рабочих поселках (поселках городского типа)</t>
  </si>
  <si>
    <t>Субвенции бюджетам муниципальных округов на выполнение передаваемых полномочий субъектов Российской Федерации (обеспечение государственных гарантий реализации прав на получение общедоступного и бесплатного дошкольного образования в муниципальных дошкольных и общеобразовательных организациях и на финансовое обеспечение получения дошкольного образования в частных дошкольных и частных общеобразовательных организациях)</t>
  </si>
  <si>
    <t>Субвенции бюджетам муниципальных округов на выполнение передаваемых полномочий субъектов Российской Федерации (обеспечение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а также обеспечение дополнительного образования детей в муниципальных общеобразовательных организациях и на финансовое обеспечение получения начального общего, основного общего, среднего общего образования в частных общеобразовательных организациях)</t>
  </si>
  <si>
    <t>Субвенции бюджетам муниципальных округов на выполнение передаваемых полномочий субъектов Российской Федерации (осуществление деятельности по обращению с животными без владельцев)</t>
  </si>
  <si>
    <t>Субвенции бюджетам муниципальных округов на выполнение передаваемых полномочий субъектов Российской Федерации (выплата ежегодной денежной компенсации многодетным семьям на каждого из детей не старше 18 лет, обучающихся в общеобразовательных организациях, на приобретение комплекта школьной одежды, спортивной одежды и обуви и школьных письменных принадлежностей)</t>
  </si>
  <si>
    <t>Субвенции бюджетам муниципальных округов на выполнение передаваемых полномочий субъектов Российской Федерации (ежегодная денежная выплата гражданам Российской Федерации, не достигшим совершеннолетия на 3 сентября 1945 года и постоянно проживающим на территории Ставропольского края)</t>
  </si>
  <si>
    <t>Субвенции бюджетам муниципальных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</si>
  <si>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Субвенции бюджетам муниципальных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</si>
  <si>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Субвенции бюджетам муниципальных округов на 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</t>
  </si>
  <si>
    <t>Субвенции бюджетам муниципальных округов на оплату жилищно-коммунальных услуг отдельным категориям граждан</t>
  </si>
  <si>
    <t>Субвенции бюджетам муниципальных округов на осуществление ежемесячных выплат на детей в возрасте от трех до семи лет включительно</t>
  </si>
  <si>
    <t>Субвенции бюджетам муниципальных округов на оказание государственной социальной помощи на основании социального контракта отдельным категориям граждан</t>
  </si>
  <si>
    <t>701 20230024140026150</t>
  </si>
  <si>
    <t>706 20230024140028150</t>
  </si>
  <si>
    <t>731 20230024140032150</t>
  </si>
  <si>
    <t>731 20230024140036150</t>
  </si>
  <si>
    <t>709 20230024140040150</t>
  </si>
  <si>
    <t>709 20230024140041150</t>
  </si>
  <si>
    <t>709 20230024140042150</t>
  </si>
  <si>
    <t>701 20230024140045150</t>
  </si>
  <si>
    <t>701 20230024140047150</t>
  </si>
  <si>
    <t>709 20230024140066150</t>
  </si>
  <si>
    <t>706 20230024140090150</t>
  </si>
  <si>
    <t>709 20230024140147150</t>
  </si>
  <si>
    <t>701 20230024140181150</t>
  </si>
  <si>
    <t>706 20230024141107150</t>
  </si>
  <si>
    <t>731 20230024141110150</t>
  </si>
  <si>
    <t>709 20230024141122150</t>
  </si>
  <si>
    <t>709 20230024141209150</t>
  </si>
  <si>
    <t>709 20230024141221150</t>
  </si>
  <si>
    <t>706 20230029140000150</t>
  </si>
  <si>
    <t>709 20235084140000150</t>
  </si>
  <si>
    <t>701 20235120140000150</t>
  </si>
  <si>
    <t>709 20235220140000150</t>
  </si>
  <si>
    <t>709 20235250140000150</t>
  </si>
  <si>
    <t>709 20235404140000150</t>
  </si>
  <si>
    <t>709 20235462140000150</t>
  </si>
  <si>
    <t>Единая субвенция бюджетам муниципальных округов (осуществление отдельных государственных полномочий по социальной защите отдельных категорий граждан)</t>
  </si>
  <si>
    <t>709 20239998141157150</t>
  </si>
  <si>
    <t>706 20239998141158150</t>
  </si>
  <si>
    <t>Прочие межбюджетные трансферты, передаваемые бюджетам муниципальных округов (обеспечение деятельности депутатов Думы Ставропольского края и их помощников в избирательном округе)</t>
  </si>
  <si>
    <t>701 20249999140064150</t>
  </si>
  <si>
    <t>701 20249999141255150</t>
  </si>
  <si>
    <t>Доходы бюджетов муниципальных округов от возврата бюджетными учреждениями остатков субсидий прошлых лет</t>
  </si>
  <si>
    <t>701 21804010140000150</t>
  </si>
  <si>
    <t>706 21804010140000150</t>
  </si>
  <si>
    <t>Возврат остатков субсидий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организациях, из бюджетов муниципальных округов</t>
  </si>
  <si>
    <t>Возврат остатков субвенций на ежемесячную денежную выплату, назначаемую в случае рождения третьего ребенка или последующих детей до достижения ребенком возраста трех лет, из бюджетов муниципальных округов</t>
  </si>
  <si>
    <t>Возврат остатков иных межбюджетных трансфертов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из бюджетов муниципальных округов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</si>
  <si>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округов</t>
  </si>
  <si>
    <t>21935084140000150</t>
  </si>
  <si>
    <t>21935250140000150</t>
  </si>
  <si>
    <t>21935302140000150</t>
  </si>
  <si>
    <t>21960010140000150</t>
  </si>
  <si>
    <t>706 21925304140000150</t>
  </si>
  <si>
    <t>709 21935084140000150</t>
  </si>
  <si>
    <t>706 21945303140000150</t>
  </si>
  <si>
    <t>701 21960010140000150</t>
  </si>
  <si>
    <t>706 21960010140000150</t>
  </si>
  <si>
    <t>709 21960010140000150</t>
  </si>
  <si>
    <t>702 11406012140000430</t>
  </si>
  <si>
    <t>Солуно-Дмтриевский территориальный отдел администрации Андроповского муниципального округа Ставропольского края</t>
  </si>
  <si>
    <t>Управление труда и социальной защиты населения администрации Андроповского муниципального округа Ставропольского края</t>
  </si>
  <si>
    <t>И.О. руководителя Финансового управления</t>
  </si>
  <si>
    <t>Субсидии бюджетам муниципальных округов на реализацию мероприятий по обеспечению жильем молодых семей</t>
  </si>
  <si>
    <t>Прочие субсидии бюджетам муниципальных округов</t>
  </si>
  <si>
    <t>Субвенции бюджетам муниципальных округов на выполнение передаваемых полномочий субъектов Российской Федерации (осуществление выплаты социального пособия на погребение)</t>
  </si>
  <si>
    <t>Субвенции бюджетам муниципальных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</si>
  <si>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Министерство внутренних дел Российской Федерации</t>
  </si>
  <si>
    <t>701 20225497140000150</t>
  </si>
  <si>
    <t>706 20230024141256150</t>
  </si>
  <si>
    <t>709 20230024141260150</t>
  </si>
  <si>
    <t>706 20235303140000150</t>
  </si>
  <si>
    <t>Единица измерения: рубли.</t>
  </si>
  <si>
    <t>383</t>
  </si>
  <si>
    <t>Администрация Андроповского муниципального округа Ставропольского края</t>
  </si>
  <si>
    <t>Министерство имущественных отношений Ставропольского края</t>
  </si>
  <si>
    <t>Налог, взимаемый в связи с применением упрощенной системы налогообложения</t>
  </si>
  <si>
    <t>771 10804020010000110</t>
  </si>
  <si>
    <t>Воровсколесский территориальный отдел администрации Андроповского муниципального округа Ставропольского края</t>
  </si>
  <si>
    <t>772 10804020010000110</t>
  </si>
  <si>
    <t>701 11109044140000120</t>
  </si>
  <si>
    <t>702 11402042140000410</t>
  </si>
  <si>
    <t>008 11601000010000140</t>
  </si>
  <si>
    <t>002 11601000010000140</t>
  </si>
  <si>
    <t>Правительсчтво Ставропольского края</t>
  </si>
  <si>
    <t>Наименование кода классификации доходов бюджетов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</si>
  <si>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</si>
  <si>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</si>
  <si>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 xml:space="preserve"> Акцизы по подакцизным товарам (продукции), производимым на территории Российской Федерации</t>
  </si>
  <si>
    <t>Налог, взимаемый в связи с применением упрощенной системы налогообложения (сумма платежа (перерасчеты, недоимка и задолженность по соответствующему платежу, в том числе по отмененному)</t>
  </si>
  <si>
    <t>182 1050100001000110</t>
  </si>
  <si>
    <t>182 10502000020000110</t>
  </si>
  <si>
    <t>182 10503000010000110</t>
  </si>
  <si>
    <t xml:space="preserve"> Налог, взимаемый в связи с применением патентной системы налогообложения</t>
  </si>
  <si>
    <t>Налог, взимаемый в связи с применением патентной системы налогообложения, зачисляемый в бюджеты муниципальных округов</t>
  </si>
  <si>
    <t>182 10504000020000110</t>
  </si>
  <si>
    <t>Налог на имущество физических лиц, взимаемый по ставкам, применяемым к объектам налогообложения, расположенным в границах муниципальных округов</t>
  </si>
  <si>
    <t>182 10601020140000110</t>
  </si>
  <si>
    <t xml:space="preserve">Земельный налог </t>
  </si>
  <si>
    <t xml:space="preserve">182 10606000140000110
</t>
  </si>
  <si>
    <t>Земельный налог взимаемый с земельных участков,  расположенным в границах муниципальных округов</t>
  </si>
  <si>
    <t>ГОСУДАРСТВЕННАЯ ПОШЛИНА</t>
  </si>
  <si>
    <t>182 1080300010000110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</si>
  <si>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</si>
  <si>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</si>
  <si>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Государственная пошлина за государственную регистрацию, а также за совершение прочих юридически значимых действий</t>
  </si>
  <si>
    <t>Государственная пошлина за выдачу разрешения на установку рекламной конструкции</t>
  </si>
  <si>
    <t>701 10807150010000110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</si>
  <si>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муниципальных округов, а также средства от продажи права на заключение договоров аренды указанных земельных участков</t>
  </si>
  <si>
    <t xml:space="preserve"> 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муниципальных округов, а также средства от продажи права на заключение договоров аренды указанных земельных участков</t>
  </si>
  <si>
    <t xml:space="preserve"> 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округов (за исключением земельных участков муниципальных бюджетных и автономных учреждений)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</si>
  <si>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округов (за исключением земельных участков муниципальных бюджетных и автономных учреждений)</t>
  </si>
  <si>
    <t xml:space="preserve"> Доходы от сдачи в аренду имущества, находящегося в оперативном управлении органов управления муниципальных округов и созданных ими учреждений (за исключением имущества муниципальных бюджетных и автономных учреждений)</t>
  </si>
  <si>
    <t>Доходы от сдачи в аренду имущества, находящегося в оперативном управлении органов управления муниципальных округов и созданных ими учреждений (за исключением имущества муниципальных бюджетных и автономных учреждений)</t>
  </si>
  <si>
    <t>Доходы от сдачи в аренду имущества, составляющего казну муниципальных округов (за исключением земельных участков)</t>
  </si>
  <si>
    <t>Плата по соглашениям об установлении сервитута, заключенным органами местного самоуправления муниципальных округов,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муниципальных округов</t>
  </si>
  <si>
    <t>Прочие поступления от использования имущества, находящегося в собственности муниципальных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</si>
  <si>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048 11201010010000120</t>
  </si>
  <si>
    <t>Прочие доходы от оказания платных услуг (работ) получателями средств бюджетов муниципальных округов</t>
  </si>
  <si>
    <t xml:space="preserve"> Доходы, поступающие в порядке возмещения расходов, понесенных в связи с эксплуатацией имущества муниципальных округов</t>
  </si>
  <si>
    <t>Прочие доходы от компенсации затрат бюджетов муниципальных округов</t>
  </si>
  <si>
    <t>Доходы от реализации имущества, находящегося в оперативном управлении учреждений, находящихся в ведении органов управления муниципальных округов (за исключением имущества муниципальных бюджетных и автономных учреждений), в части реализации материальных запасов по указанному имуществу</t>
  </si>
  <si>
    <t>Доходы от реализации иного имущества, находящегося в собственности муниципальных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</si>
  <si>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Доходы от продажи земельных участков, находящихся в государственной и муниципальной собственности</t>
  </si>
  <si>
    <t>Доходы от продажи земельных участков, государственная собственность на которые не разграничена и которые расположены в границах муниципальных округов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</si>
  <si>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</si>
  <si>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Денежные средства, изымаемые в собственность Российской Федерации, субъекта Российской Федерации, муниципального образования в соответствии с решениями судов (за исключением обвинительных приговоров судов)</t>
  </si>
  <si>
    <t>Платежи в целях возмещения причиненного ущерба (убытков)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</si>
  <si>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муниципальных округов)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</si>
  <si>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 (доходы бюджетов муниципальных округов за исключением доходов, направляемых на формирование муниципального дорожного фонда, а также иных платежей в случае принятия решения финансовым органом муниципального образования о раздельном учете задолженности)</t>
  </si>
  <si>
    <t>Контрольно-счетная палата администрации Андроповского муниципального округа Ставропольского края</t>
  </si>
  <si>
    <t>Платежи, уплачиваемые в целях возмещения вреда, причиняемого автомобильным дорогам местного значения транспортными средствами, осуществляющими перевозки тяжеловесных и (или) крупногабаритных грузов</t>
  </si>
  <si>
    <t>701 11611064010000140</t>
  </si>
  <si>
    <t>Невыясненные поступления, зачисляемые в бюджеты муниципальных округов</t>
  </si>
  <si>
    <t>Финансовое управление администрации Андроповского муниципального округа Ставропольского края</t>
  </si>
  <si>
    <t xml:space="preserve"> Курсавский территориальный отдел администрации Андроповского муниципального округа Ставропольского края</t>
  </si>
  <si>
    <t>Инициативные платежи, зачисляемые в бюджет муниципального округа (поступления от физических лиц на реализацию инициативного проекта «Устройство универсальной спортивной площадки по ул.Центральной в пос. Каскадный Андроповского муниципального округа Ставропольского края»)</t>
  </si>
  <si>
    <t>Казинский территориальный отдел администрации Андроповского муниципального округа Ставропольс</t>
  </si>
  <si>
    <t>Инициативные платежи, зачисляемые в бюджет муниципального округа (поступления от физических лиц на реализацию инициативного проекта «Ремонт пешеходной дорожки по ул. Фролова, пер. Привокзальный, пер. Почтовый в селе Водораздел Андроповского муниципального округа Ставропольского края»)</t>
  </si>
  <si>
    <t>770 11715020140140150</t>
  </si>
  <si>
    <t>Инициативные платежи, зачисляемые в бюджет муниципального округа (поступления от организаций лиц на реализацию инициативного проекта «Ремонт пешеходной дорожки по ул. Фролова, пер. Привокзальный, пер. Почтовый в селе Водораздел Андроповского муниципального округа Ставропольского края»)</t>
  </si>
  <si>
    <t>771 11715020140141150</t>
  </si>
  <si>
    <t>771 11715020140341150</t>
  </si>
  <si>
    <t>772 11715020140342150</t>
  </si>
  <si>
    <t>Инициативные платежи, зачисляемые в бюджет муниципального округа (поступления от физических лиц на реализацию инициативного проекта «Благоустройство зоны отдыха на территории села Казинка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</si>
  <si>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индивидуальных предпринимателей  на реализацию инициативного проекта «Благоустройство зоны отдыха на территории села Казинка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</si>
  <si>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организаций на реализацию инициативного проекта «Благоустройство зоны отдыха на территории села Казинка Андроповского муниципального округа Ставропольского края»)</t>
  </si>
  <si>
    <t>773 11715020140244150</t>
  </si>
  <si>
    <t>773 11715020140344150</t>
  </si>
  <si>
    <t>773 11715020140139150</t>
  </si>
  <si>
    <t>Инициативные платежи, зачисляемые в бюджет муниципального округа (поступления от физических лиц на реализацию инициативного проекта «Устройство зон массового отдыха населения на территории прилегающей к МБУ Алексеевский СДК в с. Алексеевское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</si>
  <si>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организаций на реализацию инициативного проекта «Устройство зон массового отдыха населения на территории прилегающей к МБУ Алексеевский СДК в с. Алексеевское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</si>
  <si>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физических лиц на реализацию инициативного проекта «Благоустройство парковой зоны (2 этап) в с. Красноярское Андроповского муниципального округа Ставропольского края»)</t>
  </si>
  <si>
    <t>774 11715020140145150</t>
  </si>
  <si>
    <t>774 11715020140245150</t>
  </si>
  <si>
    <t>774 11715020140345150</t>
  </si>
  <si>
    <t>Инициативные платежи, зачисляемые в бюджет муниципального округа (поступления от физических лиц на реализацию инициативного проекта «Обустройство тротуарной дорожки (2 этап) по ул. Кирова села Крымгиреевского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</si>
  <si>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индивидуальных предпринимателей  на реализацию инициативного проекта «Обустройство тротуарной дорожки (2 этап) по ул. Кирова села Крымгиреевского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</si>
  <si>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организаций на реализацию инициативного проекта «Обустройство тротуарной дорожки (2 этап) по ул. Кирова села Крымгиреевского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</si>
  <si>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физических лиц на реализацию инициативного проекта «Ремонт пешеходных дорожек, расположенных по ул. Раздольная, ул. Войтика, переулкам Новобольничный и Советскому в с. Курсавка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</si>
  <si>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индивидуальных предпринимателей  на реализацию инициативного проекта «Ремонт пешеходных дорожек, расположенных по ул. Раздольная, ул. Войтика, переулкам Новобольничный и Советскому в с. Курсавка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</si>
  <si>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организаций на реализацию инициативного проекта «Благоустройство территории возле МБУК "Куршавское СКО" ( 2 этап ) с. Куршава Андроповского муниципального округа Ставропольского края»)</t>
  </si>
  <si>
    <t>779 11715020140148150</t>
  </si>
  <si>
    <t>779 11715020140248150</t>
  </si>
  <si>
    <t>Инициативные платежи, зачисляемые в бюджет муниципального округа (поступления от физических лиц на реализацию инициативного проекта «Устройство пешеходных дорожек в с. Солуно-Дмитриевское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</si>
  <si>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индивидуальных предпринимателей  на реализацию инициативного проекта «Устройство пешеходных дорожек в с. Солуно-Дмитриевское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</si>
  <si>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физических лиц на реализацию инициативного проекта «Устройство и замена элементов детского игрового комплекса в парке с.Султан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</si>
  <si>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физических лиц на реализацию инициативного проекта «Ремонт пешеходной дорожки по ул. Советская с. Янкуль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</si>
  <si>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организаций на реализацию инициативного проекта «Ремонт пешеходной дорожки по ул. Советская с. Янкуль Андроповского муниципального округа Ставропольского края»)</t>
  </si>
  <si>
    <t>770 11715020140434150</t>
  </si>
  <si>
    <t>Дотации бюджетам муниципальных округов на выравнивание бюджетной обеспеченности из бюджета субъекта Российской Федерации</t>
  </si>
  <si>
    <t>Субсидии бюджетам муниципальных округов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</si>
  <si>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Субсидии бюджетам  муниципальных округов  на обновление материально-технической базы для организации учебно-исследовательской, научно-практической, творческой деятельности, занятий физической культурой и спортом в образовательных организациях</t>
  </si>
  <si>
    <t>706 20225098140000150</t>
  </si>
  <si>
    <t>707 20229999141254150</t>
  </si>
  <si>
    <t xml:space="preserve"> Прочие субсидии бюджетам муниципальных округов</t>
  </si>
  <si>
    <t>Прочие субсидии бюджетам муниципальных округов (проведение информационно-пропагандистских мероприятий, направленных на профилактику идеологии терроризма)</t>
  </si>
  <si>
    <t>Прочие субсидии бюджетам  муниципальных округов (обеспечение функционирования центров образования цифрового и гуманитарного профилей «Точка роста», а также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городах)</t>
  </si>
  <si>
    <t>Прочие субсидии бюджетам муниципальных округов (реализация инициативных проектов муниципальных образований Ставропольского края)</t>
  </si>
  <si>
    <t>770 20229999141254150</t>
  </si>
  <si>
    <t>771 20229999141254150</t>
  </si>
  <si>
    <t>772 20229999141254150</t>
  </si>
  <si>
    <t>773 20229999141254150</t>
  </si>
  <si>
    <t>Красноярский   территориальный отдел администрации Андроповского муниципального округа Ставропольского края</t>
  </si>
  <si>
    <t>774 20229999141254150</t>
  </si>
  <si>
    <t>Солуно-Дмитриевскиий территориальный отдел администрации Андроповского муниципального округа Ставропольского края</t>
  </si>
  <si>
    <t>77520229999141254150</t>
  </si>
  <si>
    <t>779 20229999141254150</t>
  </si>
  <si>
    <t>780 20229999141254150</t>
  </si>
  <si>
    <t>Султанский территориальный отдел администрации Андроповского муниципального округа Ставропольского края</t>
  </si>
  <si>
    <t>781 20229999141254150</t>
  </si>
  <si>
    <t>77520229999141238150</t>
  </si>
  <si>
    <t>Прочие субсидии бюджетам муниципальных округов (реализация мероприятий по благоустройству территорий в муниципальных округах и городских округах)</t>
  </si>
  <si>
    <t>Субвенции бюджетам муниципальных округов на выполнение передаваемых полномочий субъектов Российской Федерации</t>
  </si>
  <si>
    <t>Субвенции бюджетам муниципальных округов на выполнение передаваемых полномочий субъектов Российской Федерации (осуществление отдельных государственных полномочий в области труда и социальной защиты отдельных категорий граждан)</t>
  </si>
  <si>
    <t>Управление сельского хозяйства и охраны окружающей среды администрации Андроповского муниципального округа Ставропольского края</t>
  </si>
  <si>
    <t>Субвенции бюджетам муниципальных округов на выполнение передаваемых полномочий субъектов Российской Федерации (организация и проведение мероприятий по борьбе с иксодовыми клещами-переносчиками Крымской геморрагической лихорадки в природных биотопах (на пастбищах)</t>
  </si>
  <si>
    <t xml:space="preserve"> Субвенции бюджетам муниципальных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</si>
  <si>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 xml:space="preserve"> Субвенции бюджетам муниципальных округов на осуществление первичного воинского учета на территориях, где отсутствуют военные комиссариаты</t>
  </si>
  <si>
    <t>701 20235118140000150</t>
  </si>
  <si>
    <t>Единая субвенция бюджетам муниципальных округов</t>
  </si>
  <si>
    <t>Прочие межбюджетные трансферты, передаваемые бюджетам муниципальных округов</t>
  </si>
  <si>
    <t>704 20249999141270150</t>
  </si>
  <si>
    <t xml:space="preserve">  Возврат остатков субвенций на выплату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физическими лицами), в соответствии с Федеральным законом от 19 мая 1995 года № 81-ФЗ "О государственных пособиях гражданам, имеющим детей" из бюджетов муниципальных округов</t>
  </si>
  <si>
    <t>709 21935380140000150</t>
  </si>
  <si>
    <t>Возврат остатков субвенций на выплату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физическими лицами), в соответствии с Федеральным законом от 19 мая 1995 года № 81-ФЗ "О государственных пособиях гражданам, имеющим детей" из бюджетов муниципальных округов</t>
  </si>
  <si>
    <t xml:space="preserve"> Возврат прочих остатков субсидий, субвенций и иных межбюджетных трансфертов, имеющих целевое назначение, прошлых лет из бюджетов муниципальных округов</t>
  </si>
  <si>
    <t xml:space="preserve"> Налог на доходы физических лиц</t>
  </si>
  <si>
    <t>Акцизы по подакцизным товарам (продукции), производимым на территории Российской Федерации</t>
  </si>
  <si>
    <t>Субсидии бюджетам муниципальных округов на софинансирование расходных обязательств субъектов Российской Федерации, связанных с реализацией федеральной целевой программы «Увековечение памяти погибших при защите Отечества на 2019 - 2024 годы»</t>
  </si>
  <si>
    <t>Субсидии бюджетам муниципальных округов на реализацию программ формирования современной городской среды</t>
  </si>
  <si>
    <t>Субсидии бюджетам муниципальных округов на реализацию мероприятий по модернизации школьных систем образования</t>
  </si>
  <si>
    <t>Прочие субсидии бюджетам муниципальных округов (проведение капитального ремонта зданий и сооружений, благоустройство территории муниципальных учреждений культуры муниципальных образований)</t>
  </si>
  <si>
    <t>Субвенции бюджетам муниципальных округов на выполнение передаваемых полномочий субъектов Российской Федерации (осуществление отдельных государственных полномочий Ставропольского края по созданию и организации  деятельности административных комиссий)</t>
  </si>
  <si>
    <t>Субвенции бюджетам муниципальных округов на выполнение передаваемых полномочий субъектов Российской Федерации (организация и обеспечение отдыха и оздоровления детей)</t>
  </si>
  <si>
    <t>Субвенции бюджетам муниципальных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</si>
  <si>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Солуно-Дмитриевский территориальный отдел администрации Андроповского муниципального округа Ставропольского края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</si>
  <si>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муниципальных округов, а также средства от продажи права на заключение договоров аренды указанных земельных участков (сумма платежа (перерасчеты, недоимка и задолженность по соответствующему платежу)</t>
  </si>
  <si>
    <t>706 20230024141108150</t>
  </si>
  <si>
    <t>709 20235302140000150</t>
  </si>
  <si>
    <t>18210302000010000110</t>
  </si>
  <si>
    <t>Инициативные платежи, зачисляемые в бюджет муниципального округа (поступления от организаций  на реализацию инициативного проекта «Ремонт пешеходных дорожек, расположенных по ул. Раздольная, ул. Войтика, переулкам Новобольничный и Советскому в с. Курсавка Андроповского муниципального округа Ставропольского края»)</t>
  </si>
  <si>
    <t>707 20225467140000150</t>
  </si>
  <si>
    <t>Субсидии бюджетам муниципальных округов 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</si>
  <si>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701 11109080140000120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</si>
  <si>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муниципальных округов, и на землях или земельных участках, государственная собственность на которые не разграничена</t>
  </si>
  <si>
    <t>779 11715020140348150</t>
  </si>
  <si>
    <t>770 11715020140363150</t>
  </si>
  <si>
    <t>Инициативные платежи, зачисляемые в бюджет муниципального округа (поступления от организаций на реализацию инициативного проекта «Благоустройство детской игровой  площадки по ул.  Центральной в поселке  Каскадный Андроповского муниципального округа Ставропольского края»)</t>
  </si>
  <si>
    <t>771 11715020140461150</t>
  </si>
  <si>
    <t>771 11715020140561150</t>
  </si>
  <si>
    <t>Инициативные платежи, зачисляемые в бюджет муниципального округа (поступления от физических лиц на реализацию инициативного проекта «Изготовление и установка двух стел «Казачья станица Воровсколесская» в станице Воровсколесской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</si>
  <si>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юридических лиц на реализацию инициативного проекта «Изготовление и установка двух стел «Казачья станица Воровсколесская» в станице Воровсколесской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</si>
  <si>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физических лиц на реализацию инициативного проекта «Устройство тротуарной дорожки к парку села Красноярское Андроповского муниципального округа Ставропольского края пер. Почтовый, земельный участок 2а»)</t>
  </si>
  <si>
    <t>Инициативные платежи, зачисляемые в бюджет муниципального округа (поступления от юридических лиц на реализацию инициативного проекта «Устройство тротуарной дорожки к парку села Красноярское Андроповского муниципального округа Ставропольского края пер. Почтовый, земельный участок 2а»)</t>
  </si>
  <si>
    <t>773 11715020140457150</t>
  </si>
  <si>
    <t>773 11715020140557150</t>
  </si>
  <si>
    <t>Инициативные платежи, зачисляемые в бюджет муниципального округа (поступления от физических лиц на реализацию инициативного проекта «Выполнение работ по обустройству пешеходной дорожки по переулку Центральному (213м) села Крымгиреевского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</si>
  <si>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юридических лиц на реализацию инициативного проекта «Выполнение работ по обустройству пешеходной дорожки по переулку Центральному (213м) села Крымгиреевского Андроповского муниципального округа Ставропольского края»)</t>
  </si>
  <si>
    <t>774 11715020140462150</t>
  </si>
  <si>
    <t>774 11715020140562150</t>
  </si>
  <si>
    <t>Инициативные платежи, зачисляемые в бюджет муниципального округа (поступления от физических лиц на реализацию инициативного проекта «Выполнение работ по обустройству игровой площадки, на ул. Октябрьской № 147 с. Курсавка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</si>
  <si>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физических лиц на реализацию инициативного проекта «Выполнение работ по установке уличного освещения по ул. Резниченко с. Суркуль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</si>
  <si>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юридических лиц на реализацию инициативного проекта «Выполнение работ по обустройству игровой площадки, на ул. Октябрьской № 147 с. Курсавка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</si>
  <si>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юридических лиц на реализацию инициативного проекта «Выполнение работ по установке уличного освещения по ул. Резниченко с. Суркуль Андроповского муниципального округа Ставропольского края»)</t>
  </si>
  <si>
    <t>775 11715020140454150</t>
  </si>
  <si>
    <t>775 11715020140459150</t>
  </si>
  <si>
    <t>775 11715020140554150</t>
  </si>
  <si>
    <t>775 11715020140559150</t>
  </si>
  <si>
    <t>Инициативные платежи, зачисляемые в бюджет муниципального округа (поступления от физических лиц на реализацию инициативного проекта «Выполнение работ по обустройству тротуара по переулку Советский в селе Куршава Андроповского муниципального округа»)</t>
  </si>
  <si>
    <t>Инициативные платежи, зачисляемые в бюджет муниципального округа (поступления от юридических лиц на реализацию инициативного проекта «Выполнение работ по обустройству тротуара по переулку Советский в селе Куршава Андроповского муниципального округа»)</t>
  </si>
  <si>
    <t>776 11715020140453150</t>
  </si>
  <si>
    <t>776 11715020140553150</t>
  </si>
  <si>
    <t>Инициативные платежи, зачисляемые в бюджет муниципального округа (поступления от физических лиц на реализацию инициативного проекта «Обустройство подростковой игровой площадки на территории парковой зоны в пос. Новый Янкуль»)</t>
  </si>
  <si>
    <t>Инициативные платежи, зачисляемые в бюджет муниципального округа (поступления от юридических лиц на реализацию инициативного проекта «Обустройство подростковой игровой площадки на территории парковой зоны в пос. Новый Янкуль»)</t>
  </si>
  <si>
    <t>778 11715020140460150</t>
  </si>
  <si>
    <t>778 11715020140560150</t>
  </si>
  <si>
    <t>Инициативные платежи, зачисляемые в бюджет муниципального округа (поступления от физических лиц на реализацию инициативного проекта «Выполнение работ по устройству освещения и по благоустройству территории спортивной зоны по ул. Совхозная 10 а в с. Солуно-Дмитриевское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</si>
  <si>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юридических лиц на реализацию инициативного проекта «Выполнение работ по устройству освещения и по благоустройству территории спортивной зоны по ул. Совхозная 10 а в с. Солуно-Дмитриевское Андроповского муниципального округа Ставропольского края»)</t>
  </si>
  <si>
    <t>779 11715020140455150</t>
  </si>
  <si>
    <t>779 11715020140555150</t>
  </si>
  <si>
    <t>780 11715020140456150</t>
  </si>
  <si>
    <t>780 11715020140556150</t>
  </si>
  <si>
    <t>Инициативные платежи, зачисляемые в бюджет муниципального округа (поступления от физических лиц на реализацию инициативного проекта «Выполнение работ по текущему ремонту тротуара по переулку Западный в селе Султан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</si>
  <si>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юридических лиц на реализацию инициативного проекта «Выполнение работ по текущему ремонту тротуара по переулку Западный в селе Султан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</si>
  <si>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физических лиц на реализацию инициативного проекта «Устройство входных групп и участка ограждения парковой зоны в селе Янкуль 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</si>
  <si>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юридических лиц на реализацию инициативного проекта «Устройство входных групп и участка ограждения парковой зоны в селе Янкуль  Андроповского муниципального округа Ставропольского края»)</t>
  </si>
  <si>
    <t>781 11715020140458150</t>
  </si>
  <si>
    <t>781 11715020140558150</t>
  </si>
  <si>
    <t>775 20225555140000 150</t>
  </si>
  <si>
    <t>706 20225750140000150</t>
  </si>
  <si>
    <t>707 20229999140031150</t>
  </si>
  <si>
    <t>775 20225299140000150</t>
  </si>
  <si>
    <t>706 20230024141287150</t>
  </si>
  <si>
    <t>706 20235179140000150</t>
  </si>
  <si>
    <t>772 11715020140464150</t>
  </si>
  <si>
    <t>772 11715020140564150</t>
  </si>
  <si>
    <t>Инициативные платежи, зачисляемые в бюджет муниципального округа (поступления от физических лиц на реализацию инициативного проекта «Ремонт участка автомобильной дороги по ул. Николенко в с. Казинка»)</t>
  </si>
  <si>
    <t>Инициативные платежи, зачисляемые в бюджет муниципального округа (поступления от юридических лиц на реализацию инициативного проекта «Ремонт участка автомобильной дороги по ул. Николенко в с. Казинка»)</t>
  </si>
  <si>
    <t>Прочие субсидии бюджетам муниципальныях округов (реализация мероприятий по модернизации школьных систем образования (завершение работ по капитальному ремонту)</t>
  </si>
  <si>
    <t>70420249999141290150</t>
  </si>
  <si>
    <t>Прочие межбюджетные трансферты, передаваемые  бюджетам муниципальных округов (повышение оплаты труда отдельных категорий работников муниципальных учреждений в рамках реализации указов Президента Российской Федерации от 7 мая 2012 года № 597 "О мероприятиях по реализации государственной социальной политики", от 1 июня 2012 года № 761 "О Национальной стратегии действий в интересах детей на 2012-2017 годы" и от 28 декабря 2012 года № 1688 "О некоторых мерах по реализации государственной политики в сфере защиты детей-сирот и детей, оставшихся без попечения родителей");</t>
  </si>
  <si>
    <t>Прочие межбюджетные трансферты, передаваемые  бюджетам муниципальных округов (увеличение заработной платы муниципальных служащих муниципальной службы и лиц, не замещающих должности муниципальной службы и исполняющих обязанности по техническому обеспечению деятельности органов местного самоуправления муниципальных образований, работников органов местного самоуправления муниципальных образований, осуществляющих профессиональную деятельность по профессиям рабочих, а также работников муниципальных учреждений, за исключением отдельных категорий работников муниципальных учреждений, которым повышение заработной платы осуществляется в соответствии с указами Президента Российской Федерации от 7 мая 2012 года № 597 "О мероприятиях по реализации государственной социальной политики", от 1 июня 2012 года № 761 "О Национальной стратегии действий в интересах детей на 2012-2017 годы" и от 28 декабря 2012 года № 1688 "О некоторых мерах по реализации государственной политики в сфере защиты детей-сирот и детей, оставшихся без попечения родителей" и работников муниципальных учреждений, получающих заработную плату на уровне установленного федеральным законодательством минимального размера оплаты труда)</t>
  </si>
  <si>
    <t>731 20230024141187150</t>
  </si>
  <si>
    <t>77820229999141254150</t>
  </si>
  <si>
    <t>Субвенции бюджетам муниципальных округов на выполнение передаваемых полномочий субъектов Российской Федерации (осуществление отдельных государственных полномочий Ставропольского края по организации архивного дела в  Ставропольском крае)</t>
  </si>
  <si>
    <t>706 2 0229999 14 1266 150</t>
  </si>
  <si>
    <t>Субвенции бюджетам муниципальных округов на выполнение передаваемых полномочий субъектов Российской Федерации  (предоставление грантов в форме субсидий гражданам, ведущим личные подсобные хозяйства, на закладку сада суперинтенсивного типа)</t>
  </si>
  <si>
    <t>Инициативные платежи, зачисляемые в бюджет муниципального округа (поступления  от физических лиц на реализацию инициативного проекта «Освещение аллеи в пос. Каскадный»)</t>
  </si>
  <si>
    <t>Инициативные платежи, зачисляемые в бюджет муниципального округа (поступления от физических лиц на реализацию инициативного проекта «Благоустройство участка площади 200-летия (2-й этап) станицы Воровсколесской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</si>
  <si>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организаций на реализацию инициативного проекта «Благоустройство участка площади 200-летия (2-й этап) станицы Воровсколесской Андроповского муниципального округа Ставропольского края»)</t>
  </si>
  <si>
    <t>772 11715020140142150</t>
  </si>
  <si>
    <t>772 11715020140242150</t>
  </si>
  <si>
    <t>773 11715020140144150</t>
  </si>
  <si>
    <t>773 11715020140239150</t>
  </si>
  <si>
    <t>Инициативные платежи, зачисляемые в бюджет муниципального округа (поступления от индивидуальных предпринимателей на реализацию инициативного проекта «Устройство зон массового отдыха населения на территории прилегающей к МБУ Алексеевский СДК в с. Алексеевское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</si>
  <si>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индивидуальных предпринимателей на реализацию инициативного проекта «Благоустройство парковой зоны (2 этап) в с. Красноярское Андроповского муниципального округа Ставропольского края»)</t>
  </si>
  <si>
    <t>773 11715020140339150</t>
  </si>
  <si>
    <t>Инициативные платежи, зачисляемые в бюджет муниципального округа (поступления от организаций на реализацию инициативного проекта «Благоустройство парковой зоны (2 этап) в с. Красноярское Андроповского муниципального округа Ставропольского края»)</t>
  </si>
  <si>
    <t>773 11715020140431150</t>
  </si>
  <si>
    <t>Инициативные платежи, зачисляемые в бюджет муниципального округа (поступления  от физических лиц на реализацию инициативного проекта «Устройство ограждения и ремонт фасада здания Алексеевского библиотечного филиала №9 Андроповского муниципального округа Ставропольского края»)</t>
  </si>
  <si>
    <t>773 11715020140531150</t>
  </si>
  <si>
    <t>Инициативные платежи, зачисляемые в бюджет муниципального округа (поступления  от юридических лиц на реализацию инициативного проекта «Устройство ограждения и ремонт фасада здания Алексеевского библиотечного филиала №9 Андроповского муниципального округа Ставропольского края»)</t>
  </si>
  <si>
    <t>775 11715020140146150</t>
  </si>
  <si>
    <t>775 11715020140150150</t>
  </si>
  <si>
    <t>Инициативные платежи, зачисляемые в бюджет муниципального округа (поступления от физических лиц на реализацию инициативного проекта «Обустройство спортивной и детской игровой площадки, обустройство зоны отдыха на пересечении переулка Суркульский и ул. Резниченко в с. Суркуль Андроповского муниципального округа Ставропольского края»)</t>
  </si>
  <si>
    <t>775 11715020140246150</t>
  </si>
  <si>
    <t>775 11715020140250150</t>
  </si>
  <si>
    <t>Инициативные платежи, зачисляемые в бюджет муниципального округа (поступления от индивидуальных предпринимателей на реализацию инициативного проекта «Обустройство спортивной и детской игровой площадки, обустройство зоны отдыха на пересечении переулка Суркульский и ул. Резниченко в с. Суркуль Андроповского муниципального округа Ставропольского края»)</t>
  </si>
  <si>
    <t>775 11715020140346150</t>
  </si>
  <si>
    <t>775 11715020140350150</t>
  </si>
  <si>
    <t>Инициативные платежи, зачисляемые в бюджет муниципального округа (поступления от организаций на реализацию инициативного проекта «Обустройство спортивной и детской игровой площадки, обустройство зоны отдыха на пересечении переулка Суркульский и ул. Резниченко в с. Суркуль Андроповского муниципального округа Ставропольского края»)</t>
  </si>
  <si>
    <t>776 11715020140147150</t>
  </si>
  <si>
    <t>776 11715020140347150</t>
  </si>
  <si>
    <t>778 11715020140152150</t>
  </si>
  <si>
    <t>Инициативные платежи, зачисляемые в бюджет муниципального округа (поступления от физических лиц на реализацию инициативного проекта «Обустройство территории МБУК «Новоянкульское СКО» (II этап) в поселке Новый Янкуль Андроповского муниципального округа Ставропольского края»</t>
  </si>
  <si>
    <t>778 11715020140352150</t>
  </si>
  <si>
    <t>Инициативные платежи, зачисляемые в бюджет муниципального округа (поступления от организаций на реализацию инициативного проекта «Обустройство территории МБУК «Новоянкульское СКО» (II этап) в поселке Новый Янкуль Андроповского муниципального округа Ставропольского края»</t>
  </si>
  <si>
    <t>Инициативные платежи, зачисляемые в бюджет муниципального округа (поступления от организаций  на реализацию инициативного проекта «Устройство пешеходных дорожек в с. Солуно-Дмитриевское Андроповского муниципального округа Ставропольского края»)</t>
  </si>
  <si>
    <t>780 11715020140149150</t>
  </si>
  <si>
    <t>780 11715020140349150</t>
  </si>
  <si>
    <t>Инициативные платежи, зачисляемые в бюджет муниципального округа (поступления от организаций на реализацию инициативного проекта «Устройство и замена элементов детского игрового комплекса в парке с.Султан Андроповского муниципального округа Ставропольского края»)</t>
  </si>
  <si>
    <t>781 11715020140143150</t>
  </si>
  <si>
    <t>781 11715020140151150</t>
  </si>
  <si>
    <t>781 11715020140343150</t>
  </si>
  <si>
    <t>781 11715020140351150</t>
  </si>
  <si>
    <t>770 117 15020 14 0165 150</t>
  </si>
  <si>
    <t>770 117 15020 14 0365 150</t>
  </si>
  <si>
    <t>770 117 15020 14 0474 150</t>
  </si>
  <si>
    <t>770 117 15020 14 0574 150</t>
  </si>
  <si>
    <t>770 117 15020 14 0475 150</t>
  </si>
  <si>
    <t>770 117 15020 14 0575 150</t>
  </si>
  <si>
    <t>771 117 15020 14 0476 150</t>
  </si>
  <si>
    <t>771 117 15020 14 0576 150</t>
  </si>
  <si>
    <t>772 117 15020 14 0166 150</t>
  </si>
  <si>
    <t>772 117 15020 14 0266 150</t>
  </si>
  <si>
    <t>772 117 15020 14 0366 150</t>
  </si>
  <si>
    <t>773 11715020 14 0167 150</t>
  </si>
  <si>
    <t>773 11715020 14 0367 150</t>
  </si>
  <si>
    <t>773 117 15020 14 0482 150</t>
  </si>
  <si>
    <t>773 117 15020 14 0583 150</t>
  </si>
  <si>
    <t>773 117 15020 14 0582 150</t>
  </si>
  <si>
    <t>773 117 15020 14 0483 150</t>
  </si>
  <si>
    <t>778 117 15020 14 0584 150</t>
  </si>
  <si>
    <t>774 117 15020 14 0481 150</t>
  </si>
  <si>
    <t>774 117 15020 14 0581 150</t>
  </si>
  <si>
    <t>775 117 15020 14 0477 150</t>
  </si>
  <si>
    <t>775 117 15020 14 0577 150</t>
  </si>
  <si>
    <t>775 117 15020 14 0478 150</t>
  </si>
  <si>
    <t>775 117 15020 14 0578 150</t>
  </si>
  <si>
    <t>775 117 15020 14 0479 150</t>
  </si>
  <si>
    <t>775 117 15020 14 0579 150</t>
  </si>
  <si>
    <t>776 117 15020 14 0168 150</t>
  </si>
  <si>
    <t>776 117 15020 14 0368 150</t>
  </si>
  <si>
    <t>776 117 15020 14 0480 150</t>
  </si>
  <si>
    <t>776 117 15020 14 0580 150</t>
  </si>
  <si>
    <t>778 117 15020 14 0169 150</t>
  </si>
  <si>
    <t>778 117 15020 14 0369 150</t>
  </si>
  <si>
    <t>778 117 15020 14 0484 150</t>
  </si>
  <si>
    <t>779 117 15020 14 0170 150</t>
  </si>
  <si>
    <t>779 117 15020 14 0270 150</t>
  </si>
  <si>
    <t>779 117 15020 14 0370 150</t>
  </si>
  <si>
    <t>779 117 15020 14 0486 150</t>
  </si>
  <si>
    <t>779 117 15020 14 0586 150</t>
  </si>
  <si>
    <t>780 117 15020 14 0171 150</t>
  </si>
  <si>
    <t>780 117 15020 14 0371 150</t>
  </si>
  <si>
    <t>780 117 15020 14 0485 150</t>
  </si>
  <si>
    <t>780 117 15020 14 0585 150</t>
  </si>
  <si>
    <t>781 117 15020 14 0172 150</t>
  </si>
  <si>
    <t>781 117 15020 14 0372 150</t>
  </si>
  <si>
    <t>781 117 15020 14 0173 150</t>
  </si>
  <si>
    <t>781 117 15020 14 0373 150</t>
  </si>
  <si>
    <t>781 117 15020 14 0487 150</t>
  </si>
  <si>
    <t>781 117 15020 14 0587 150</t>
  </si>
  <si>
    <t>Инициативные платежи, зачисляемые в бюджет муниципального округа (поступления от физических лиц на реализацию инициативного проекта «Благоустройство территории возле МБУК «Куршавское СКО" (2 этап) с. Куршава Андроповского муниципального округа Ставропольского края »)</t>
  </si>
  <si>
    <t>Инициативные платежи, зачисляемые в бюджет муниципального округа (поступления от физических лиц на реализацию инициативного проекта «Благоустройство территории возле памятника погибшим воинам и могиле неизвестного солдата в с. Кианкиз Андроповского муниципального округа Ставропольского края")</t>
  </si>
  <si>
    <t>Инициативные платежи, зачисляемые в бюджет муниципального округа (поступления от физических лиц на реализацию инициативного проекта «Благоустройство зоны отдыха в селе Водораздел по улице Школьной (2  этап)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</si>
  <si>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физических лиц на реализацию инициативного проекта «Устройство пешеходной дорожки по улице Советской села Казинка Андроповского муниципального округа Ставропольского края. I этап.»)</t>
  </si>
  <si>
    <t>Инициативные платежи, зачисляемые в бюджет муниципального округа (поступления от индивидуальных предпринимателей на реализацию инициативного проекта «Устройство пешеходной дорожки по улице Советской села Казинка Андроповского муниципального округа Ставропольского края. 1 этап.»)</t>
  </si>
  <si>
    <t>Инициативные платежи, зачисляемые в бюджет муниципального округа (поступления от организаций на реализацию инициативного проекта«Устройство пешеходной дорожки по улице Советской села Казинка Андроповского муниципального округа Ставропольского края. I этап.»)</t>
  </si>
  <si>
    <t>Инициативные платежи, зачисляемые в бюджет муниципального округа (поступления от физических лиц на реализацию инициативного проекта «Благоустройство парковой зоны в с. Красноярское Андроповского муниципального округа Ставропольского края (3-й заключительный этап)»)</t>
  </si>
  <si>
    <t>Инициативные платежи, зачисляемые в бюджет муниципального округа (поступления от физических лиц на реализацию проекта инициативного бюджетирования «Устройство водопровода в парковой зоне села Красноярское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</si>
  <si>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юридических лиц на реализацию проекта инициативного бюджетирования «Устройство водопровода в парковой зоне села Красноярское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</si>
  <si>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юридических лиц на реализацию проекта инициативного бюджетирования «Установка артообъекта-фотозоны «Я люблю Алексеевское» в селе Алексеевское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</si>
  <si>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физических лиц на реализацию проекта инициативного бюджетирования «Обустройство пешеходной дорожки по улице Кирова села Крымгиреевского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</si>
  <si>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юридических лиц на реализацию проекта инициативного бюджетирования «Обустройство пешеходной дорожки по улице Кирова села Крымгиреевского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</si>
  <si>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физических лиц на реализацию проекта инициативного бюджетирования «Текущий ремонт тротуара, расположенного по улице Октябрьская села Курсавка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</si>
  <si>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юридических лиц на реализацию проекта инициативного бюджетирования «Текущий ремонт тротуара, расположенного по улице Октябрьская села Курсавка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</si>
  <si>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физических лиц на реализацию проекта инициативного бюджетирования «Благоустройство парковки для маршрутных такси по улице Красная села Курсавка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</si>
  <si>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юридических лиц на реализацию проекта инициативного бюджетирования «Благоустройство парковки для маршрутных такси по улице Красная села Курсавка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</si>
  <si>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физических лиц на реализацию проекта инициативного бюджетирования «Текущий ремонт тротуара, расположенного по улице Резниченко села Суркуль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</si>
  <si>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юридических лиц на реализацию проекта инициативного бюджетирования «Текущий ремонт тротуара, расположенного по улице Резниченко села Суркуль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</si>
  <si>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физических лиц на реализацию инициативного проекта «Обустройство площадки, предназначенной для торговли в ярмарочный день по ул. Победы в пос. Новый Янкуль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</si>
  <si>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организаций на реализацию инициативного проекта «Обустройство площадки, предназначенной для торговли в ярмарочный день по ул. Победы в пос. Новый Янкуль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</si>
  <si>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физических лиц на реализацию проекта инициативного бюджетирования «Устройство пешеходной дорожки по улице Садовая в пос. Новый Янкуль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</si>
  <si>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юридических лиц на реализацию проекта инициативного бюджетирования "Устройство пешеходной дорожки по улице Садовая в пос. Новый Янкуль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</si>
  <si>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физических лиц на реализацию инициативного проекта «Благоустройство территории, предназначенной для торговли в ярмарочный день по ул. Советская с. Солуно-Дмитриевского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</si>
  <si>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индивидуальных предпринимателей на реализацию инициативного проекта «Благоустройство территории, предназначенной для торговли в ярмарочный день по ул. Советская с. Солуно-Дмитриевского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</si>
  <si>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организаций на реализацию инициативного проекта «Благоустройство территории, предназначенной для торговли в ярмарочный день по ул. Советская с. Солуно-Дмитриевского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</si>
  <si>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физических лиц на реализацию проекта инициативного бюджетирования «Выполнение работ по благоустройству территории спортивной зоны по ул. Совхозная 10 а, в с. Солуно-Дмитриевское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</si>
  <si>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юридических лиц на реализацию проекта инициативного бюджетирования «Выполнение работ по благоустройству территории спортивной зоны по ул. Совхозная 10 а, в с. Солуно-Дмитриевское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</si>
  <si>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физических лиц на реализацию инициативного проекта «Устройство пешеходной дорожки по ул. Лермонтова села Султан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</si>
  <si>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организаций на реализацию инициативного проекта «Устройство пешеходной дорожки по ул. Лермонтова села Султан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</si>
  <si>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физических лиц на реализацию проекта инициативного бюджетирования «Текущий ремонт тротуара по пер. Западный в селе Султан Андроповского муниципального округа Ставропольского края - 2 этап»)</t>
  </si>
  <si>
    <t>Инициативные платежи, зачисляемые в бюджет муниципального округа (поступления от юридических лиц на реализацию проекта инициативного бюджетирования «Текущий ремонт тротуара по пер. Западный в селе Султан Андроповского муниципального округа Ставропольского края - 2 этап»)</t>
  </si>
  <si>
    <t>Инициативные платежи, зачисляемые в бюджет муниципального округа (поступления от физических лиц на реализацию инициативного проекта «Благоустройство территории возле здания МБУК "Кианкизский СДК» с. Кианкиз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</si>
  <si>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организаций на реализацию инициативного проекта«Благоустройство территории возле памятника погибшим воинам и могиле неизвестного солдата в с. Кианкиз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</si>
  <si>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физических лиц на реализацию инициативного проекта «Обустройство мест отдыха по пер.Красный с. Янкуль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</si>
  <si>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организаций на реализацию инициативного проекта «Обустройство мест отдыха по пер.Красный с. Янкуль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</si>
  <si>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физических лиц на реализацию проекта инициативного бюджетирования «Выполнение работ по обустройству пешеходной дорожки по улице Советская от дома №12 до дома №30 (236 м.) с. Янкуль 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</si>
  <si>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юридических лиц на реализацию проекта инициативного бюджетирования «Выполнение работ по обустройству пешеходной дорожки по улице Советская от дома №12 до дома №30 (236 м.) с. Янкуль 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</si>
  <si>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физических лиц на реализацию проекта инициативного бюджетирования «Благоустройство территории детской игровой площадки в селе Водораздел, расположенной во дворе детского сада №13«Колокольчик»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</si>
  <si>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физических лиц на реализацию проекта инициативного бюджетирования «Обустройство территории прилегающей к зданию муниципального бюджетного учреждения культуры«Водораздельный сельский дом культуры», филиал в селе Дубовая Балка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</si>
  <si>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юридических лиц на реализацию проекта инициативного бюджетирования «Обустройство территории прилегающей к зданию муниципального бюджетного учреждения культуры «Водораздельный сельский дом культуры», филиал в селе Дубовая Балка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</si>
  <si>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физических лиц на реализацию проекта инициативного бюджетирования «Установка арт-объекта «Воровсколесская - моя станица, моя Россия»)</t>
  </si>
  <si>
    <t>Инициативные платежи, зачисляемые в бюджет муниципального округа (поступления от юридических лиц на реализацию проекта инициативного бюджетирования«Установка арт-объекта «Воровсколесская - моя станица, моя Россия»»)</t>
  </si>
  <si>
    <t>Инициативные платежи, зачисляемые в бюджет муниципального округа (поступления от физических лиц на реализацию проекта инициативного бюджетирования «Обустройство тротуара по переулку Советский в селе Куршава Андроповского муниципального округа (130 м)»)</t>
  </si>
  <si>
    <t>Инициативные платежи, зачисляемые в бюджет муниципального округа (поступления от юридических лиц на реализацию проекта инициативного бюджетирования «Обустройство тротуара по переулку Советский в селе Куршава Андроповского муниципального округа (130 м)»)</t>
  </si>
  <si>
    <t>Инициативные платежи, зачисляемые в бюджет муниципального округа (поступления от физических лиц на реализацию инициативного проекта «Благоустройство территории возле МБУК «Куршавское СКО» с установкой уличной сцены в селе Куршава Андроповского муниципального округа Ставропольского края ( 3 этап).»)</t>
  </si>
  <si>
    <t>Инициативные платежи, зачисляемые в бюджет муниципального округа (поступления от организаций на реализацию инициативного проекта«Благоустройство территории возле МБУК «Куршавское СКО» с установкой уличной сцены в селе Куршава Андроповского муниципального округа Ставропольского края ( 3 этап).»)</t>
  </si>
  <si>
    <t>Инициативные платежи, зачисляемые в бюджет муниципального округа (поступления от юридических лиц на реализацию проекта инициативного бюджетирования "Благоустройство территории детской игровой площадки в селе Водораздел, расположенной во дворе детского сада №13«Колокольчик»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</si>
  <si>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организаций на реализацию инициативного проекта  «Благоустройство парковой зоны в с. Красноярское Андроповского муниципального округа Ставропольского края (3-й заключительный этап)»)</t>
  </si>
  <si>
    <t>Инициативные платежи, зачисляемые в бюджет муниципального округа (поступления от физических лиц на реализацию проекта инициативного бюджетирования  «Установка артообъекта-фотозоны«Я люблю Алексеевское»в селе Алексеевское Андроповского муниципального округа Ставропольского края»)</t>
  </si>
  <si>
    <t>772 11302994140000130</t>
  </si>
  <si>
    <t>771 11402042140000440</t>
  </si>
  <si>
    <t>704 11610100140000140</t>
  </si>
  <si>
    <t>704 11601154010000140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</si>
  <si>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выявленные должностными лицами органов муниципального контроля</t>
  </si>
  <si>
    <t>745 11601154010000140</t>
  </si>
  <si>
    <t>775 11610032140000140</t>
  </si>
  <si>
    <t>Прочее возмещение ущерба, причиненного муниципальному имуществу муниципального округа (за исключением имущества, закрепленного за муниципальными бюджетными (автономными) учреждениями, унитарными предприятиями)</t>
  </si>
  <si>
    <t xml:space="preserve">770 11601084010000140
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</si>
  <si>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выявленные должностными лицами органов муниципального контроля</t>
  </si>
  <si>
    <t>774 11601084010000140</t>
  </si>
  <si>
    <t>776 11601084010000140</t>
  </si>
  <si>
    <t>Прочие межбюджетные трансферты, передаваемые бюджетам муниципальных округов (осуществление выплаты лицам, входящим в муниципальные управленческие команды Ставропольского края, поощрения за достижение в 2022 году Ставропольским краем значений (уровней) показателей для оценки эффективности деятельности высших должностных лиц субъектов Российской Федерации и деятельности органов исполнительной власти субъектов Российской Федерации</t>
  </si>
  <si>
    <t>704 20249999141259150</t>
  </si>
  <si>
    <t>Прочие межбюджетные трансферты, передаваемые бюджетам муниципальных округов (поощрение муниципальных округов и городских округов реализовавшим лучшие практики инициативного бюджетирования)</t>
  </si>
  <si>
    <t>701 21925497140000150</t>
  </si>
  <si>
    <t>Возврат остатков субсидий на реализацию мероприятий по обеспечению жильем молодых семей из бюджетов муниципальных округов</t>
  </si>
  <si>
    <t>Возврат остатков субвенций на оплату жилищно-коммунальных услуг отдельным категориям граждан из бюджетов муниципальных округов</t>
  </si>
  <si>
    <t>709 21935250140000150</t>
  </si>
  <si>
    <t>Возврат остатков иных межбюджетных трансфертов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из бюджетов муниципальных округов</t>
  </si>
  <si>
    <t>706 21945179140000150</t>
  </si>
  <si>
    <t>Инициативные платежи, зачисляемые в бюджет муниципального округа (поступления от организаций на реализацию инициативного проекта «Благоустройство территории возле здания МБУК «Кианкизский СДК» с. Кианкиз Андроповского муниципального округа Ставропольского края»)</t>
  </si>
  <si>
    <t>709 11701040140000180</t>
  </si>
  <si>
    <t>Плата по соглашениям об установлении сервитута в отношении земельных участков, государственная собственность на которые не разграничена</t>
  </si>
  <si>
    <t>Жаворонкова Н.В.</t>
  </si>
  <si>
    <t>Прочие субсидии бюджетам муниципальных округов (предоставление молодым семьям социальных выплат на приобретение (строительство) жилья)</t>
  </si>
  <si>
    <t>701 2 02 29999 14 1170 150</t>
  </si>
  <si>
    <t>775 2 02 29999 14 1295 150</t>
  </si>
  <si>
    <t>Прочие субсидии бюджетам муниципальных округов  (реализация мероприятий по благоустройству детских площадок в муниципальных округах и городских округах)</t>
  </si>
  <si>
    <t>Прочие межбюджетные трансферты, передаваемые  бюджетам муниципальных округов  (обеспечение роста оплаты труда отдельных категорий работников учреждений бюджетной сферы в муниципальных образованиях)</t>
  </si>
  <si>
    <t>704 20249999141300150</t>
  </si>
  <si>
    <t>Субвенции бюджетам муниципальных округов на выполнение передаваемых полномочий субъектов Российской Федерации (проведение мероприятий при осуществлении деятельности по обращению с животными без владельцев)</t>
  </si>
  <si>
    <t>731 20230024141303150</t>
  </si>
  <si>
    <t>Инициативные платежи, зачисляемые в бюджеты муниципальных округов (поступления от физических лиц на реализацию инициативного проекта «Устройство антивандальных тренажеров по улице Центральной в поселке Каскадный Андроповского муниципального округа Ставропольского края»)</t>
  </si>
  <si>
    <t>770 117 15020 14 0189 150</t>
  </si>
  <si>
    <t>Инициативные платежи, зачисляемые в бюджет муниципального округа</t>
  </si>
  <si>
    <t>Инициативные платежи, зачисляемые в бюджеты муниципальных округов</t>
  </si>
  <si>
    <t>770 117 15020 14 0389 150</t>
  </si>
  <si>
    <t>771 117 15020 14 0190 150</t>
  </si>
  <si>
    <t>774 117 15020 14 0188 150</t>
  </si>
  <si>
    <t>774 117 15020 14 0288 150</t>
  </si>
  <si>
    <t>774 117 15020 14 0388 150</t>
  </si>
  <si>
    <t>Инициативные платежи, зачисляемые в бюджеты муниципальных  округов (поступления от физических лиц на реализацию инициативного проекта «Обустройство площадки, предназначенной для торговли в ярмарочный день станицы Воровсколесской Андроповского муниципального округа Ставропольского края»</t>
  </si>
  <si>
    <t>Инициативные платежи, зачисляемые в бюджеты муниципальных  округов (поступления от организаций на реализацию инициативного проекта «Обустройство площадки, предназначенной для торговли в ярмарочный день станицы Воровсколесской Андроповского муниципального округа Ставропольского края»</t>
  </si>
  <si>
    <t>771 117 15020 14 0390 150</t>
  </si>
  <si>
    <t>Инициативные платежи, зачисляемые в бюджеты муниципальных округов (поступления от организаций на реализацию инициативного проекта «Обустройство пешеходной дорожки (308 м) по пер. Центральному села Крымгиреевского Андроповского муниципального округа Ставропольского края»)</t>
  </si>
  <si>
    <t>Инициативные платежи, зачисляемые в бюджеты муниципальных округов (поступления от физических лиц на реализацию инициативного проекта «Обустройство пешеходной дорожки (308 м) по пер. Центральному села Крымгиреевского Андроповского муниципального округа Ставропольского края»)</t>
  </si>
  <si>
    <t>Инициативные платежи, зачисляемые в бюджеты муниципальных округов (поступления от организаций на реализацию инициативного проекта «Устройство антивандальных тренажеров по улице Центральной в поселке Каскадный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</si>
  <si>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организаций на реализацию инициативного проекта «Благоустройство зоны отдыха в селе Водораздел по улице Школьной (2  этап) Андроповского муниципального округа Ставропольского края»)</t>
  </si>
  <si>
    <t>Инициативные платежи, зачисляемые в бюджеты муниципальных округов (поступления от индивидуальных предпринимателей на реализацию инициативного проекта «Обустройство пешеходной дорожки (308 м) по пер. Центральному села Крымгиреевского Андроповского муниципального округа Ставропольского края»)</t>
  </si>
  <si>
    <t>701 11610032140000140</t>
  </si>
  <si>
    <t>701100000000000000000240007</t>
  </si>
  <si>
    <t>701 11705040140000180</t>
  </si>
  <si>
    <t>Прочие неналоговые доходы бюджетов муниципальных округов</t>
  </si>
  <si>
    <t>Прочие неналоговые доходы</t>
  </si>
  <si>
    <t>775100000000000000000240007</t>
  </si>
  <si>
    <t>775 11705040140000180</t>
  </si>
  <si>
    <t>772100000000000000000240007</t>
  </si>
  <si>
    <t>772 11607090140000140</t>
  </si>
  <si>
    <t>776100000000000000000240007</t>
  </si>
  <si>
    <t>780 11601084010000140</t>
  </si>
  <si>
    <t>704200000000000000000240007</t>
  </si>
  <si>
    <t>770100000000000000000240007</t>
  </si>
  <si>
    <t>771100000000000000000240007</t>
  </si>
  <si>
    <t>773100000000000000000240007</t>
  </si>
  <si>
    <t>774100000000000000000240007</t>
  </si>
  <si>
    <t>779100000000000000000240007</t>
  </si>
  <si>
    <t>780100000000000000000240007</t>
  </si>
  <si>
    <t>781100000000000000000240007</t>
  </si>
  <si>
    <t>011100000000000000000240007</t>
  </si>
  <si>
    <t>704100000000000000000240007</t>
  </si>
  <si>
    <t>709100000000000000000240007</t>
  </si>
  <si>
    <t>188100000000000000000240007</t>
  </si>
  <si>
    <t>778100000000000000000240007</t>
  </si>
  <si>
    <t>701200000000000000000240007</t>
  </si>
  <si>
    <t>706200000000000000000240007</t>
  </si>
  <si>
    <t>775200000000000000000240007</t>
  </si>
  <si>
    <t>709200000000000000000240007</t>
  </si>
  <si>
    <t>Реестр источников доходов бюджета Андроповского муниципального округа Ставропольского края на 2025  год и плановый период 2026и 2027годов,  направляемого в составе документов и материалов, представляемых одновременно с проектом решения  "О бюджете Андроповского муниципального округа Ставропольского края на 2025 год и плановый период 2026 и 2027 годов"  в Совет Андроповского муниципального округа Ставропольского края</t>
  </si>
  <si>
    <t>К проекту решения  на 2025-2027г.г.</t>
  </si>
  <si>
    <t>Кассовые поступления в текущем финансовом году (по состоянию на 
01.11 2024)*</t>
  </si>
  <si>
    <t>01.11.2024г.</t>
  </si>
  <si>
    <t>на 2025 г. (очередной финансовый год)</t>
  </si>
  <si>
    <t>на 2026 г. (первый год планового периода)</t>
  </si>
  <si>
    <t>на 2027 г. (второй год планового периода)</t>
  </si>
  <si>
    <t>Прогноз доходов  бюджета на 2023г.  (уточненный решением Совета АМО СК  от 20.09.2024г. № 46/488-1)</t>
  </si>
  <si>
    <t>Инициативные платежи, зачисляемые в бюджеты муниципальных округов (поступления от физических лиц на реализацию инициативного проекта «Устройство пешеходной дорожки по улице Садовой в селе Водораздел Андроповского муниципального округа Ставропольского края»)»;</t>
  </si>
  <si>
    <t>Инициативные платежи, зачис-ляемые в бюджеты муниципальных округов</t>
  </si>
  <si>
    <t>770100000000000000000250001</t>
  </si>
  <si>
    <t>770 1 17 15020 14 0101 150</t>
  </si>
  <si>
    <t>770 1 17 15020 14 0301 150</t>
  </si>
  <si>
    <t>Инициативные платежи, зачисляемые в бюджеты муниципальных округов  (поступления от организаций на реализацию инициативного проекта «Устройство пешеходной дорожки по улице Садовой в селе Водораздел Андроповского муниципального округа Ставропольского края»)».</t>
  </si>
  <si>
    <t>771 1 17 15020 14 0103 150</t>
  </si>
  <si>
    <t>771 1 17 15020 14 0303 150</t>
  </si>
  <si>
    <t>Инициативные платежи, зачисляемые в бюджеты муниципальных округов (поступления от физических лиц на реализацию инициативного проекта «Устройство пешеходной дорожки по улице Советской станицы Воровсколесская Андроповского муниципального округа Ставропольского края»)»;</t>
  </si>
  <si>
    <t>Инициативные платежи, зачисляемые в бюджеты муниципальных округов  (поступления от организаций на реализацию инициативного проекта «Устройство пешеходной дорожки по улице Советской станицы Воровсколесская Андроповского муниципального округа Ставропольского края»)».</t>
  </si>
  <si>
    <t>772 1 17 15020 14 0104 150</t>
  </si>
  <si>
    <t>772 1 17 15020 14 0204 150</t>
  </si>
  <si>
    <t>772 1 17 15020 14 0304 150</t>
  </si>
  <si>
    <t>Инициативные платежи, зачисляемые в бюджеты муниципальных округов (поступления от физических лиц на реализацию инициативного проекта «Устройство пешеходной дорожки по улице Советской села Казинка Андроповского муниципального округа Ставропольского края. II этап»)»;</t>
  </si>
  <si>
    <t>Инициативные платежи, зачисляемые в бюджеты муниципальных округов (поступления от индивидуальных предпринимателей на реализацию инициативного проекта «Устройство пешеходной дорожки по улице Советской села Казинка Андроповского муниципального округа Ставропольского края. II этап»)»;</t>
  </si>
  <si>
    <t>Инициативные платежи, зачисляемые в бюджеты муниципальных округов  (поступления от организаций на реализацию инициативного проекта «Устройство пешеходной дорожки по улице Советской села Казинка Андроповского муниципального округа Ставропольского края. II этап»)».</t>
  </si>
  <si>
    <t>773 1 17 15020 14 0105150</t>
  </si>
  <si>
    <t>773 1 17 15020 14 0305 150</t>
  </si>
  <si>
    <t>Инициативные платежи, зачисляемые в бюджеты муниципальных округов  (поступления от физических лиц на реализацию инициативного проекта «Ремонт автомобильной дороги по улице Подтенная в селе Красноярское Андроповского района Ставропольского края»)»;</t>
  </si>
  <si>
    <t>Инициативные платежи, зачисляемые в бюджеты муниципальных округов  (поступления от организаций на реализацию инициативного проекта «Ремонт автомобильной дороги по улице Подтенная в селе Красноярское Андроповского района Ставропольского края»)».</t>
  </si>
  <si>
    <t>776 1 17 15020 14 0302 150</t>
  </si>
  <si>
    <t>Инициативные платежи, зачисляемые в бюджеты муниципальных округов  (поступления от физических лиц на реализацию инициативного проекта «Ремонт фасада здания МБУК «Куршавское СКО» в селе Куршава Андроповского муниципального округа Ставропольского края»)»;</t>
  </si>
  <si>
    <t>Инициативные платежи, зачисляемые в бюджеты муниципальных округов  (поступления от организаций на реализацию инициативного проекта «Ремонт фасада здания МБУК «Куршавское СКО» в селе Куршава Андроповского муниципального округа Ставропольского края.»)».</t>
  </si>
  <si>
    <t>Инициативные платежи, зачисляемые в бюджеты муниципальных округов  (поступления от физических лиц на реализацию инициативного проекта «Обустройство детской площадки по ул. Колхозная села Султан Андроповского муниципального округа Ставропольского края»)»;</t>
  </si>
  <si>
    <t>Инициативные платежи, зачисляемые в бюджеты муниципальных округов  (поступления от организаций на реализацию инициативного проекта «Обустройство детской площадки по ул. Колхозная села Султан Андроповского муниципального округа Ставропольского края»)».</t>
  </si>
  <si>
    <t>780 1 17 15020 14 0106 150</t>
  </si>
  <si>
    <t>780 1 17 15020 14 0306 150</t>
  </si>
  <si>
    <t>770 117 15020 14 0163 150</t>
  </si>
  <si>
    <t>770 11 715020 140 340 150</t>
  </si>
  <si>
    <t>702 117 05040140000180</t>
  </si>
  <si>
    <t>771100000000000000000250001</t>
  </si>
  <si>
    <t>772100000000000000000250001</t>
  </si>
  <si>
    <t>773100000000000000000250001</t>
  </si>
  <si>
    <t>776100000000000000000250001</t>
  </si>
  <si>
    <t>776 1 17 15020 14 0102 150</t>
  </si>
  <si>
    <t>780100000000000000000250001</t>
  </si>
  <si>
    <t>Субсидии бюджетам муниципальных округов на софинансирование капитальных вложений в объекты муниципальной собственности (строительство (реконструкция)объектов муниципальных учреждений в сфере культуры)</t>
  </si>
  <si>
    <t>7072000000000000000002500071</t>
  </si>
  <si>
    <t>707 2 02 20077 14 1198 150</t>
  </si>
  <si>
    <t>706200000000000000000250001</t>
  </si>
  <si>
    <t>Прочие субсидии бюджетам муниципальных округов (укрепление материально-технической базы муниципальных общеобразовательных организаций)</t>
  </si>
  <si>
    <t>706 20229999141237150</t>
  </si>
  <si>
    <t>706 2 0229999 14 1261 150</t>
  </si>
  <si>
    <t>Прочие субсидии бюджетам муниципальных округов (благоустройство территорий муниципальных образовательных организаций)</t>
  </si>
  <si>
    <t>70120000000000000000250001</t>
  </si>
  <si>
    <t>731200000000000000000250001</t>
  </si>
  <si>
    <t>709200000000000000000250001</t>
  </si>
  <si>
    <t>701200000000000000000250001</t>
  </si>
  <si>
    <t>Единая субвенция  бюджетам муниципальных округов (осуществление отдельных государственных полномочий по социальной поддержке многодетных семей)</t>
  </si>
  <si>
    <t>182100000000000000000250001</t>
  </si>
  <si>
    <t>774100000000000000000250001</t>
  </si>
  <si>
    <t>779100000000000000000250001</t>
  </si>
  <si>
    <t>781100000000000000000250001</t>
  </si>
  <si>
    <t>701100000000000000000250001</t>
  </si>
  <si>
    <t>011100000000000000000250001</t>
  </si>
  <si>
    <t>702100000000000000000250001</t>
  </si>
  <si>
    <t>048100000000000000000250001</t>
  </si>
  <si>
    <t>704100000000000000000250001</t>
  </si>
  <si>
    <t>008100000000000000000250001</t>
  </si>
  <si>
    <t>002100000000000000000250001</t>
  </si>
  <si>
    <t>745100000000000000000250001</t>
  </si>
  <si>
    <t>709100000000000000000250001</t>
  </si>
  <si>
    <t>775100000000000000000250001</t>
  </si>
  <si>
    <t>778100000000000000000250001</t>
  </si>
  <si>
    <t>704200000000000000000260001</t>
  </si>
  <si>
    <t>775200000000000000000250001</t>
  </si>
  <si>
    <t>707200000000000000000250001</t>
  </si>
  <si>
    <t>770200000000000000000250001</t>
  </si>
  <si>
    <t>771200000000000000000250001</t>
  </si>
  <si>
    <t>772200000000000000000250001</t>
  </si>
  <si>
    <t>773200000000000000000250001</t>
  </si>
  <si>
    <t>774200000000000000000250001</t>
  </si>
  <si>
    <t>778200000000000000000250001</t>
  </si>
  <si>
    <t>779 200000000000000000250001</t>
  </si>
  <si>
    <t>780200000000000000000250001</t>
  </si>
  <si>
    <t>781200000000000000000250001</t>
  </si>
  <si>
    <t>704200000000000000000250001</t>
  </si>
  <si>
    <t>701 20229999141254150</t>
  </si>
  <si>
    <t>Инициативные платежи, зачисляемые в бюджеты муниципальных округов (поступления от физических лиц на реализацию инициативного проекта «Устройство теневого навеса во дворе детского сада № 13 «Колокольчик» с. Водораздел»)</t>
  </si>
  <si>
    <t>Инициативные платежи, зачисляемые в бюджеты муниципальных округов (поступления от физических лиц на реализацию инициативного проекта «Благоустройство общественной территории в поселке Каскадный по улице Центральной»)</t>
  </si>
  <si>
    <t>770 1 17 15020 14 0407 150</t>
  </si>
  <si>
    <t>770 1 17 15020 14 0408 150</t>
  </si>
  <si>
    <t>770 117 15020 14 0507 150</t>
  </si>
  <si>
    <t>770 117 15020 14 0508 150</t>
  </si>
  <si>
    <t>Инициативные платежи, зачисляемые в бюджеты муниципальных округов  (поступления от юридических лиц на реализацию инициативного проекта «Устройство теневого навеса во дворе детского сада № 13 «Колокольчик» с. Водораздел»)</t>
  </si>
  <si>
    <t>Инициативные платежи, зачисляемые в бюджеты муниципальных округов (поступления от юридических лиц на реализацию инициативного проекта «Благоустройство общественной территории в поселке Каскадный по улице Центральной»)</t>
  </si>
  <si>
    <t>771 117 15020 14 0409 150</t>
  </si>
  <si>
    <t>Инициативные платежи, зачисляемые в бюджеты муниципальных округов  (поступления от физических лиц на реализацию инициативного проекта «Обустройство детской игровой площадки на территории МБДОУ д/с № 8 «Сказка» ст. Воровсколесская»)</t>
  </si>
  <si>
    <t>771 117 15020 14 0509 150</t>
  </si>
  <si>
    <t>Инициативные платежи, зачисляемые в бюджеты муниципальных округов  (поступления от юридических лиц на реализацию инициативного проекта «Обустройство детской игровой площадки на территории МБДОУ д/с № 8 «Сказка» ст. Воровсколесская»)</t>
  </si>
  <si>
    <t>772 117 15020 14 0410 150</t>
  </si>
  <si>
    <t>772 117 15020 14 0411 150</t>
  </si>
  <si>
    <t>772 117 15020 14 0510 150</t>
  </si>
  <si>
    <t>772 117 15020 14 0511 150</t>
  </si>
  <si>
    <t>Инициативные платежи, зачисляемые в бюджеты муниципальных округов  (поступления от физических лиц на реализацию инициативного проекта «Ремонт участка дороги по улице Николенко села Казинка»)</t>
  </si>
  <si>
    <t>Инициативные платежи, зачисляемые в бюджеты муниципальных округов (поступления от физических лиц на реализацию инициативного проекта «Благоустройство территории школы МБОУ ООШ № 15 села Подгорное»)</t>
  </si>
  <si>
    <t>Инициативные платежи, зачисляемые в бюджеты муниципальных округов  (поступления от юридических лиц на реализацию инициативного проекта  «Ремонт участка дороги по улице Николенко села Казинка»)</t>
  </si>
  <si>
    <t>Инициативные платежи, зачисляемые в бюджеты муниципальных округов (поступления от юридических лиц на реализацию инициативного проекта «Благоустройство территории школы МБОУ ООШ № 15 села Подгорное»)</t>
  </si>
  <si>
    <t>773 11715020 14 0412 150</t>
  </si>
  <si>
    <t>773 11715020 14 0512 150</t>
  </si>
  <si>
    <t>Инициативные платежи, зачисляемые в бюджеты муниципальных округов (поступления от физических лиц на реализацию инициативного проекта «Установка системы видеонаблюдения в парковой зоне села Красноярское»)</t>
  </si>
  <si>
    <t>Инициативные платежи, зачисляемые в бюджеты муниципальных округов (поступления от юридических лиц на реализацию инициативного проекта «Установка системы видеонаблюдения в парковой зоне села Красноярское»)</t>
  </si>
  <si>
    <t>774 117 15020 14 0413 150</t>
  </si>
  <si>
    <t>Инициативные платежи, зачисляемые в бюджеты муниципальных округов (поступления от физических лиц на реализацию инициативного проекта «Устройство пешеходной дорожки по улице 70 лет Октября села Крымгиреевского»)</t>
  </si>
  <si>
    <t>Инициативные платежи, зачисляемые в бюджеты муниципальных округов (поступления от юридических лиц на реализацию инициативного проекта «Устройство пешеходной дорожки по улице 70 лет Октября села Крымгиреевского»)</t>
  </si>
  <si>
    <t>775 117 15020 14 0414150</t>
  </si>
  <si>
    <t>Инициативные платежи, зачисляемые в бюджеты муниципальных округов (поступления от физических лиц на реализацию инициативного проекта «Устройство детской игровой площадки по ул. Горького с. Суркуль»)</t>
  </si>
  <si>
    <t>Инициативные платежи, зачисляемые в бюджеты муниципальных округов (поступления от юридических лиц на реализацию инициативного проекта «Устройство детской игровой площадки по ул. Горького с. Суркуль»)</t>
  </si>
  <si>
    <t>775 117 15020 14 0514150</t>
  </si>
  <si>
    <t>776 117 15020 14 0415 150</t>
  </si>
  <si>
    <t>Инициативные платежи, зачисляемые в бюджеты муниципальных округов (поступления от физических лиц на реализацию инициативного проекта «Устройство детской игровой площадки на территории МБДОУ д/с № 21 «Дюймовочка»)</t>
  </si>
  <si>
    <t>776 117 15020 14 0515 150</t>
  </si>
  <si>
    <t>Инициативные платежи, зачисляемые в бюджеты муниципальных округов (поступления от юридических лиц на реализацию инициативного проекта «Устройство детской игровой площадки на территории МБДОУ д/с № 21 «Дюймовочка»)</t>
  </si>
  <si>
    <t>778 117 15020 14 0416 150</t>
  </si>
  <si>
    <t>778 117 15020 14 0516 150</t>
  </si>
  <si>
    <t>Инициативные платежи, зачисляемые в бюджеты муниципальных округов (поступления от физических лиц на реализацию инициативного проекта «Обустройство территории детской игровой площадки МБДОУ д/с № 1 «Журавушка» в п. Новый Янкуль»)</t>
  </si>
  <si>
    <t>Инициативные платежи, зачисляемые в бюджеты муниципальных округов (поступления от юридических лиц на реализацию инициативного проекта «Обустройство территории детской игровой площадки МБДОУ д/с № 1 «Журавушка» в п. Новый Янкуль»)</t>
  </si>
  <si>
    <t>779 117 15020 14 0417 150</t>
  </si>
  <si>
    <t>779 117 15020 14 0517 150</t>
  </si>
  <si>
    <t>Инициативные платежи, зачисляемые в бюджеты муниципальных округов (поступления от физических лиц на реализацию инициативного проекта «Обустройство территории спортивной зоны с. Солуно-Дмитриевское»)</t>
  </si>
  <si>
    <t>Инициативные платежи, зачисляемые в бюджеты муниципальных округов (поступления от юридических лиц на реализацию инициативного проекта «Обустройство территории спортивной зоны с. Солуно-Дмитриевское»)</t>
  </si>
  <si>
    <t>780 117 15020 14 0418 150</t>
  </si>
  <si>
    <t>780 117 15020 14 0518 150</t>
  </si>
  <si>
    <t>Инициативные платежи, зачисляемые в бюджеты муниципальных округов (поступления от юридических лиц на реализацию инициативного проекта «Устройство детской игровой площадки на территории МБДОУ детский сад № 17 «Солнышко» в селе Султан»)</t>
  </si>
  <si>
    <t>781 117 15020 14 0419 150</t>
  </si>
  <si>
    <t>781 117 15020 14 0519 150</t>
  </si>
  <si>
    <t>Инициативные платежи, зачисляемые в бюджеты муниципальных округов (поступления от физических лиц на реализацию инициативного проекта «Обустройство зоны отдыха по пер. Красный с. Янкуль»)</t>
  </si>
  <si>
    <t>Инициативные платежи, зачисляемые в бюджеты муниципальных округов (поступления от юридических лиц на реализацию инициативного проекта «Обустройство зоны отдыха по пер. Красный с. Янкуль»)</t>
  </si>
  <si>
    <t>709 20239998141306150</t>
  </si>
  <si>
    <t>774 117 15020 14 0513 150</t>
  </si>
  <si>
    <t>Инициативные платежи, зачисляемые в бюджеты муниципальных округов (поступления от физических  лиц на реализацию инициативного проекта «Устройство детской игровой площадки на территории МБДОУ детский сад № 17 «Солнышко» в селе Султан»)</t>
  </si>
  <si>
    <t>Субвенции бюджетам муниципальных округов на осуществление первичного воинского учета органами местного  самоуправления поселений, мунициипальных и городсеких округов</t>
  </si>
  <si>
    <t>Субвенции бюджетам муниципальных округов на выполнение передаваемых полномочий субъектов Российской Федерации (обеспечение ребенка (детей) участника специальной военной операции, обучающегося (обучающихся) по образовательным программам основного общего или среднего общего образования в муниципальной образовательной организации, бесплатным горячим питанием)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</si>
  <si>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среды, природопользования и обращения с животными, выявленные должностными лицами органов муниципального контроля</t>
  </si>
  <si>
    <t>774 11607090140000140</t>
  </si>
  <si>
    <t>702 11701040140000180</t>
  </si>
  <si>
    <t>775 117 15020 14 0514 150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</si>
  <si>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</si>
  <si>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706 21804020140000150</t>
  </si>
  <si>
    <t>707 21804020140000150</t>
  </si>
  <si>
    <t>709 21935404140000150</t>
  </si>
  <si>
    <t>706 21935303140000150</t>
  </si>
  <si>
    <t>780 21960010140000150</t>
  </si>
  <si>
    <t>Возврат остатков субвенций на софинансирование расходов, связанных с оказанием государственной социальной помощи на основании социального контракта отдельным категориям граждан, из бюджетов муниципальных округов</t>
  </si>
  <si>
    <t>Возврат остатков субвенций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из бюджетов муниципальных округов</t>
  </si>
  <si>
    <t>706 21935179140000150</t>
  </si>
  <si>
    <t>Прогноз доходов  бюджета на 2024г.  (уточненный решением Совета АМО СК  от 20.09.2024г. № 46/488-1)</t>
  </si>
  <si>
    <t>Реестр источников доходов бюджета Андроповского муниципального округа Ставропольского края на 2025  год и плановый период 2026 и 2027годов,  направляемого в составе документов и материалов, представляемых одновременно с проектом решения  "О бюджете Андроповского муниципального округа Ставропольского края на 2025 год и плановый период 2026 и 2027 годов"  в Совет Андроповского муниципального округа Ставропольского края</t>
  </si>
  <si>
    <t>Инициативные платежи, зачисляемые в бюджеты муниципальных округов (поступления от физических лиц на реализацию инициативного проекта «Устройство пешеходной дорожки по улице Садовой в селе Водораздел Андроповского муниципального округа Ставропольского края»)</t>
  </si>
  <si>
    <t>Инициативные платежи, зачисляемые в бюджеты муниципальных округов  (поступления от организаций на реализацию инициативного проекта «Устройство пешеходной дорожки по улице Садовой в селе Водораздел Андроповского муниципального округа Ставропольского края»)</t>
  </si>
  <si>
    <t>Инициативные платежи, зачисляемые в бюджеты муниципальных  округов (поступления от физических лиц на реализацию инициативного проекта «Обустройство площадки, предназначенной для торговли в ярмарочный день станицы Воровсколесской Андроповского муниципального округа Ставропольского края»)</t>
  </si>
  <si>
    <t>Инициативные платежи, зачисляемые в бюджеты муниципальных округов  (поступления от организаций на реализацию инициативного проекта «Устройство пешеходной дорожки по улице Советской станицы Воровсколесская Андроповского муниципального округа Ставропольского края»)</t>
  </si>
  <si>
    <t>Контрольно-счетная палата  Андроповского муниципального округа Ставропольского края</t>
  </si>
  <si>
    <t>182100000000000000000250002</t>
  </si>
  <si>
    <t>770100000000000000000250002</t>
  </si>
  <si>
    <t>771100000000000000000250002</t>
  </si>
  <si>
    <t>772100000000000000000250002</t>
  </si>
  <si>
    <t>773100000000000000000250002</t>
  </si>
  <si>
    <t>774100000000000000000250002</t>
  </si>
  <si>
    <t>776100000000000000000250002</t>
  </si>
  <si>
    <t>779100000000000000000250002</t>
  </si>
  <si>
    <t>780100000000000000000250002</t>
  </si>
  <si>
    <t>781100000000000000000250002</t>
  </si>
  <si>
    <t>701100000000000000000250002</t>
  </si>
  <si>
    <t>011100000000000000000250002</t>
  </si>
  <si>
    <t>011100000000000000000240002</t>
  </si>
  <si>
    <t>702100000000000000000250002</t>
  </si>
  <si>
    <t>048100000000000000000250002</t>
  </si>
  <si>
    <t>704100000000000000000250002</t>
  </si>
  <si>
    <t>701100000000000000000240002</t>
  </si>
  <si>
    <t>709100000000000000000240002</t>
  </si>
  <si>
    <t>772100000000000000000240002</t>
  </si>
  <si>
    <t>008100000000000000000250002</t>
  </si>
  <si>
    <t>002100000000000000000250002</t>
  </si>
  <si>
    <t>745100000000000000000250002</t>
  </si>
  <si>
    <t>775100000000000000000250002</t>
  </si>
  <si>
    <t>778100000000000000000250002</t>
  </si>
  <si>
    <t>704200000000000000000260002</t>
  </si>
  <si>
    <t>707200000000000000000250002</t>
  </si>
  <si>
    <t>701200000000000000000250002</t>
  </si>
  <si>
    <t>775200000000000000000250002</t>
  </si>
  <si>
    <t>706200000000000000000250002</t>
  </si>
  <si>
    <t>770200000000000000000250002</t>
  </si>
  <si>
    <t>771200000000000000000250002</t>
  </si>
  <si>
    <t>772200000000000000000250002</t>
  </si>
  <si>
    <t>773200000000000000000250002</t>
  </si>
  <si>
    <t>774200000000000000000250002</t>
  </si>
  <si>
    <t>778200000000000000000250002</t>
  </si>
  <si>
    <t>779 200000000000000000250002</t>
  </si>
  <si>
    <t>780200000000000000000250002</t>
  </si>
  <si>
    <t>781200000000000000000250002</t>
  </si>
  <si>
    <t>70120000000000000000250002</t>
  </si>
  <si>
    <t>731200000000000000000250002</t>
  </si>
  <si>
    <t>709200000000000000000250002</t>
  </si>
  <si>
    <t>704200000000000000000250002</t>
  </si>
  <si>
    <t>707 2 02 25454 14 0000 150</t>
  </si>
  <si>
    <t>Субсидии бюджетам муниципальных округов на создание модельных муниципальных библиотек</t>
  </si>
  <si>
    <t>Субвенции бюджетам муниципальных округов на выполнение передаваемых полномочий субъектов Российской Федерации (мероприятия в области обращения с животными без владельцев)</t>
  </si>
  <si>
    <t>706 2 02 39999 14 0000 150</t>
  </si>
  <si>
    <t>Прочие межбюджетные трансферты, передаваемые бюджетам муниципальных округов (обеспечение деятельности депутатов Думы Ставропольского края и их помощников в избирательных округах</t>
  </si>
  <si>
    <t xml:space="preserve">№2 к решению  Совета АМО СК от 10.12.2024г  № 49/503-1" О бюджете Андроповского муниципального округа Ставропольского края  на  2025 год и плановый период 2026 и 2027 годов ( с учетом поправок) </t>
  </si>
  <si>
    <t>10.12.2024г.</t>
  </si>
  <si>
    <t>Прочие субсидии бюджетам муниципальных округов (реализация инициативных проектов)</t>
  </si>
  <si>
    <t>Инициативные платежи, зачисляемые в бюджеты муниципальных округов (поступления от физических лиц на реализацию инициативного проекта «Устройство пешеходной дорожки по улице Советской (II этап) села Казинка Андроповского муниципального округа Ставропольского края».)</t>
  </si>
  <si>
    <t>Инициативные платежи, зачисляемые в бюджеты муниципальных округов (поступления от индивидуальных предпринимателей на реализацию инициативного проекта « «Устройство пешеходной дорожки по улице Советской (II этап) села Казинка Андроповского муниципального округа Ставропольского края».)</t>
  </si>
  <si>
    <t>Инициативные платежи, зачисляемые в бюджеты муниципальных округов  (поступления от организаций на реализацию инициативного проекта  «Устройство пешеходной дорожки по улице Советской (II этап) села Казинка Андроповского муниципального округа Ставропольского края».)</t>
  </si>
  <si>
    <t>12.12.2024г.</t>
  </si>
  <si>
    <t>Инициативные платежи, зачисляемые в бюджеты муниципальных округов  (поступления от физических лиц на реализацию инициативного проекта «Ремонт автомобильной дороги по улице Подтенная, участок 1  в с. Красноярское Андроповского муниципального округа Ставропольского края»)</t>
  </si>
  <si>
    <t>Инициативные платежи, зачисляемые в бюджеты муниципальных округов  (поступления от организаций на реализацию инициативного проекта «Ремонт автомобильной дороги по улице Подтенная, участок 1  в с. Красноярское Андроповского муниципального округа Ставропольского края»)</t>
  </si>
  <si>
    <t xml:space="preserve">Прочие  субвенции бюджетам муниципальных округов </t>
  </si>
  <si>
    <t>Прочие  субвенции бюджетам муниципальных округов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</si>
</sst>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0000"/>
    <numFmt numFmtId="165" formatCode="#,##0.00;[Red]\-#,##0.00;0.00"/>
  </numFmts>
  <fonts count="32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4"/>
      <color theme="1"/>
      <name val="Calibri"/>
      <family val="2"/>
      <scheme val="minor"/>
    </font>
    <font>
      <sz val="16"/>
      <color theme="1"/>
      <name val="Arial"/>
      <family val="2"/>
      <charset val="204"/>
    </font>
    <font>
      <sz val="16"/>
      <color theme="1"/>
      <name val="Calibri"/>
      <family val="2"/>
      <scheme val="minor"/>
    </font>
    <font>
      <sz val="14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8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4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3">
    <xf numFmtId="0" fontId="0" fillId="0" borderId="0"/>
    <xf numFmtId="0" fontId="6" fillId="0" borderId="0" applyFont="0" applyFill="0" applyBorder="0" applyAlignment="0" applyProtection="0"/>
    <xf numFmtId="0" fontId="5" fillId="0" borderId="0"/>
    <xf numFmtId="0" fontId="7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1" fillId="0" borderId="0"/>
    <xf numFmtId="0" fontId="8" fillId="0" borderId="0"/>
    <xf numFmtId="0" fontId="17" fillId="0" borderId="0"/>
    <xf numFmtId="0" fontId="28" fillId="0" borderId="0"/>
    <xf numFmtId="43" fontId="9" fillId="0" borderId="0" applyFont="0" applyFill="0" applyBorder="0" applyAlignment="0" applyProtection="0"/>
  </cellStyleXfs>
  <cellXfs count="241">
    <xf numFmtId="0" fontId="0" fillId="0" borderId="0" xfId="0"/>
    <xf numFmtId="0" fontId="9" fillId="0" borderId="0" xfId="0" applyFont="1" applyFill="1"/>
    <xf numFmtId="4" fontId="10" fillId="0" borderId="1" xfId="1" applyNumberFormat="1" applyFont="1" applyFill="1" applyBorder="1" applyAlignment="1">
      <alignment horizontal="right" vertical="center"/>
    </xf>
    <xf numFmtId="4" fontId="9" fillId="0" borderId="0" xfId="0" applyNumberFormat="1" applyFont="1" applyFill="1"/>
    <xf numFmtId="49" fontId="13" fillId="0" borderId="0" xfId="0" applyNumberFormat="1" applyFont="1" applyFill="1" applyBorder="1" applyAlignment="1">
      <alignment wrapText="1"/>
    </xf>
    <xf numFmtId="49" fontId="13" fillId="0" borderId="0" xfId="0" applyNumberFormat="1" applyFont="1" applyFill="1" applyBorder="1" applyProtection="1">
      <protection locked="0"/>
    </xf>
    <xf numFmtId="4" fontId="13" fillId="0" borderId="0" xfId="0" applyNumberFormat="1" applyFont="1" applyFill="1" applyBorder="1" applyProtection="1">
      <protection locked="0"/>
    </xf>
    <xf numFmtId="4" fontId="13" fillId="0" borderId="0" xfId="0" applyNumberFormat="1" applyFont="1" applyFill="1" applyBorder="1"/>
    <xf numFmtId="49" fontId="13" fillId="0" borderId="0" xfId="0" applyNumberFormat="1" applyFont="1" applyFill="1" applyBorder="1"/>
    <xf numFmtId="0" fontId="14" fillId="0" borderId="0" xfId="0" applyNumberFormat="1" applyFont="1" applyFill="1" applyBorder="1" applyAlignment="1" applyProtection="1">
      <alignment horizontal="center" vertical="center"/>
      <protection hidden="1"/>
    </xf>
    <xf numFmtId="0" fontId="14" fillId="0" borderId="0" xfId="0" applyNumberFormat="1" applyFont="1" applyFill="1" applyBorder="1" applyAlignment="1" applyProtection="1">
      <alignment horizontal="left" vertical="top" wrapText="1"/>
      <protection hidden="1"/>
    </xf>
    <xf numFmtId="165" fontId="14" fillId="0" borderId="0" xfId="0" applyNumberFormat="1" applyFont="1" applyFill="1" applyBorder="1" applyAlignment="1" applyProtection="1">
      <alignment horizontal="right" vertical="center"/>
      <protection hidden="1"/>
    </xf>
    <xf numFmtId="165" fontId="18" fillId="0" borderId="0" xfId="10" applyNumberFormat="1" applyFont="1" applyFill="1" applyBorder="1" applyAlignment="1" applyProtection="1">
      <alignment horizontal="right" vertical="center"/>
      <protection hidden="1"/>
    </xf>
    <xf numFmtId="4" fontId="10" fillId="2" borderId="1" xfId="1" applyNumberFormat="1" applyFont="1" applyFill="1" applyBorder="1" applyAlignment="1">
      <alignment horizontal="right" vertical="center"/>
    </xf>
    <xf numFmtId="4" fontId="22" fillId="0" borderId="0" xfId="0" applyNumberFormat="1" applyFont="1" applyFill="1"/>
    <xf numFmtId="4" fontId="10" fillId="2" borderId="0" xfId="1" applyNumberFormat="1" applyFont="1" applyFill="1" applyBorder="1" applyAlignment="1">
      <alignment horizontal="right" vertical="center"/>
    </xf>
    <xf numFmtId="4" fontId="23" fillId="0" borderId="0" xfId="0" applyNumberFormat="1" applyFont="1" applyFill="1" applyBorder="1" applyAlignment="1" applyProtection="1">
      <alignment horizontal="center" vertical="center"/>
      <protection hidden="1"/>
    </xf>
    <xf numFmtId="4" fontId="24" fillId="0" borderId="0" xfId="0" applyNumberFormat="1" applyFont="1" applyFill="1"/>
    <xf numFmtId="4" fontId="19" fillId="0" borderId="1" xfId="1" applyNumberFormat="1" applyFont="1" applyFill="1" applyBorder="1" applyAlignment="1">
      <alignment horizontal="right" vertical="center"/>
    </xf>
    <xf numFmtId="0" fontId="22" fillId="0" borderId="0" xfId="0" applyFont="1" applyFill="1"/>
    <xf numFmtId="165" fontId="25" fillId="0" borderId="0" xfId="10" applyNumberFormat="1" applyFont="1" applyFill="1" applyBorder="1" applyAlignment="1" applyProtection="1">
      <alignment horizontal="right" vertical="center"/>
      <protection hidden="1"/>
    </xf>
    <xf numFmtId="4" fontId="14" fillId="0" borderId="0" xfId="0" applyNumberFormat="1" applyFont="1" applyFill="1" applyBorder="1" applyAlignment="1" applyProtection="1">
      <alignment horizontal="center" vertical="center"/>
      <protection hidden="1"/>
    </xf>
    <xf numFmtId="165" fontId="27" fillId="0" borderId="0" xfId="10" applyNumberFormat="1" applyFont="1" applyFill="1" applyBorder="1" applyAlignment="1" applyProtection="1">
      <alignment horizontal="right" vertical="center"/>
      <protection hidden="1"/>
    </xf>
    <xf numFmtId="0" fontId="18" fillId="0" borderId="1" xfId="0" applyNumberFormat="1" applyFont="1" applyFill="1" applyBorder="1" applyAlignment="1" applyProtection="1">
      <alignment horizontal="left" vertical="top" wrapText="1"/>
      <protection hidden="1"/>
    </xf>
    <xf numFmtId="165" fontId="29" fillId="0" borderId="1" xfId="11" applyNumberFormat="1" applyFont="1" applyFill="1" applyBorder="1" applyAlignment="1" applyProtection="1">
      <alignment horizontal="right" vertical="center"/>
      <protection hidden="1"/>
    </xf>
    <xf numFmtId="49" fontId="10" fillId="0" borderId="1" xfId="0" applyNumberFormat="1" applyFont="1" applyFill="1" applyBorder="1" applyAlignment="1">
      <alignment horizontal="left" vertical="center" wrapText="1"/>
    </xf>
    <xf numFmtId="4" fontId="20" fillId="0" borderId="8" xfId="1" applyNumberFormat="1" applyFont="1" applyFill="1" applyBorder="1" applyAlignment="1">
      <alignment horizontal="right" vertical="center"/>
    </xf>
    <xf numFmtId="0" fontId="21" fillId="0" borderId="0" xfId="0" applyFont="1" applyFill="1" applyAlignment="1">
      <alignment vertical="center" wrapText="1"/>
    </xf>
    <xf numFmtId="0" fontId="10" fillId="0" borderId="11" xfId="0" applyNumberFormat="1" applyFont="1" applyFill="1" applyBorder="1" applyAlignment="1">
      <alignment horizontal="left" vertical="center" wrapText="1"/>
    </xf>
    <xf numFmtId="0" fontId="10" fillId="0" borderId="1" xfId="0" applyNumberFormat="1" applyFont="1" applyFill="1" applyBorder="1" applyAlignment="1">
      <alignment horizontal="left" vertical="center" wrapText="1"/>
    </xf>
    <xf numFmtId="0" fontId="9" fillId="3" borderId="0" xfId="0" applyFont="1" applyFill="1"/>
    <xf numFmtId="4" fontId="9" fillId="3" borderId="0" xfId="0" applyNumberFormat="1" applyFont="1" applyFill="1"/>
    <xf numFmtId="0" fontId="18" fillId="0" borderId="4" xfId="0" applyNumberFormat="1" applyFont="1" applyFill="1" applyBorder="1" applyAlignment="1" applyProtection="1">
      <alignment horizontal="center" vertical="center"/>
      <protection hidden="1"/>
    </xf>
    <xf numFmtId="0" fontId="10" fillId="0" borderId="1" xfId="0" applyNumberFormat="1" applyFont="1" applyFill="1" applyBorder="1" applyAlignment="1">
      <alignment horizontal="center" vertical="center" wrapText="1"/>
    </xf>
    <xf numFmtId="0" fontId="18" fillId="0" borderId="20" xfId="0" applyNumberFormat="1" applyFont="1" applyFill="1" applyBorder="1" applyAlignment="1" applyProtection="1">
      <alignment horizontal="center" vertical="center"/>
      <protection hidden="1"/>
    </xf>
    <xf numFmtId="0" fontId="10" fillId="0" borderId="10" xfId="0" applyNumberFormat="1" applyFont="1" applyFill="1" applyBorder="1" applyAlignment="1">
      <alignment horizontal="left" vertical="center" wrapText="1"/>
    </xf>
    <xf numFmtId="0" fontId="10" fillId="0" borderId="14" xfId="0" applyNumberFormat="1" applyFont="1" applyFill="1" applyBorder="1" applyAlignment="1">
      <alignment horizontal="left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12" fillId="0" borderId="0" xfId="0" applyNumberFormat="1" applyFont="1" applyFill="1" applyBorder="1" applyAlignment="1">
      <alignment horizontal="center" wrapText="1"/>
    </xf>
    <xf numFmtId="0" fontId="10" fillId="0" borderId="1" xfId="0" applyNumberFormat="1" applyFont="1" applyFill="1" applyBorder="1" applyAlignment="1">
      <alignment horizontal="center" wrapText="1"/>
    </xf>
    <xf numFmtId="0" fontId="10" fillId="0" borderId="0" xfId="0" applyNumberFormat="1" applyFont="1" applyFill="1" applyBorder="1"/>
    <xf numFmtId="0" fontId="10" fillId="0" borderId="0" xfId="0" applyNumberFormat="1" applyFont="1" applyFill="1" applyBorder="1" applyAlignment="1">
      <alignment horizontal="right"/>
    </xf>
    <xf numFmtId="49" fontId="10" fillId="0" borderId="1" xfId="0" applyNumberFormat="1" applyFont="1" applyFill="1" applyBorder="1" applyAlignment="1">
      <alignment horizontal="center"/>
    </xf>
    <xf numFmtId="0" fontId="10" fillId="0" borderId="0" xfId="0" applyNumberFormat="1" applyFont="1" applyFill="1" applyBorder="1" applyAlignment="1"/>
    <xf numFmtId="0" fontId="10" fillId="0" borderId="0" xfId="0" applyNumberFormat="1" applyFont="1" applyFill="1" applyBorder="1" applyAlignment="1">
      <alignment wrapText="1"/>
    </xf>
    <xf numFmtId="49" fontId="10" fillId="0" borderId="0" xfId="0" applyNumberFormat="1" applyFont="1" applyFill="1" applyBorder="1" applyAlignment="1">
      <alignment horizontal="right"/>
    </xf>
    <xf numFmtId="4" fontId="10" fillId="0" borderId="0" xfId="0" applyNumberFormat="1" applyFont="1" applyFill="1" applyBorder="1"/>
    <xf numFmtId="0" fontId="10" fillId="0" borderId="1" xfId="0" applyNumberFormat="1" applyFont="1" applyFill="1" applyBorder="1" applyAlignment="1">
      <alignment horizontal="center"/>
    </xf>
    <xf numFmtId="164" fontId="10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vertical="center" wrapText="1"/>
    </xf>
    <xf numFmtId="49" fontId="10" fillId="0" borderId="11" xfId="0" applyNumberFormat="1" applyFont="1" applyFill="1" applyBorder="1" applyAlignment="1">
      <alignment horizontal="left" vertical="center" wrapText="1"/>
    </xf>
    <xf numFmtId="49" fontId="19" fillId="0" borderId="1" xfId="0" applyNumberFormat="1" applyFont="1" applyFill="1" applyBorder="1" applyAlignment="1">
      <alignment horizontal="center" vertical="center" wrapText="1"/>
    </xf>
    <xf numFmtId="0" fontId="19" fillId="0" borderId="14" xfId="0" applyNumberFormat="1" applyFont="1" applyFill="1" applyBorder="1" applyAlignment="1">
      <alignment horizontal="left" vertical="center" wrapText="1"/>
    </xf>
    <xf numFmtId="0" fontId="19" fillId="0" borderId="11" xfId="0" applyNumberFormat="1" applyFont="1" applyFill="1" applyBorder="1" applyAlignment="1">
      <alignment horizontal="left" vertical="center" wrapText="1"/>
    </xf>
    <xf numFmtId="0" fontId="19" fillId="0" borderId="1" xfId="0" applyNumberFormat="1" applyFont="1" applyFill="1" applyBorder="1" applyAlignment="1">
      <alignment horizontal="left" vertical="center" wrapText="1"/>
    </xf>
    <xf numFmtId="0" fontId="19" fillId="0" borderId="10" xfId="0" applyNumberFormat="1" applyFont="1" applyFill="1" applyBorder="1" applyAlignment="1">
      <alignment horizontal="left" vertical="center" wrapText="1"/>
    </xf>
    <xf numFmtId="49" fontId="19" fillId="0" borderId="11" xfId="0" applyNumberFormat="1" applyFont="1" applyFill="1" applyBorder="1" applyAlignment="1">
      <alignment horizontal="left" vertical="center" wrapText="1"/>
    </xf>
    <xf numFmtId="0" fontId="19" fillId="0" borderId="1" xfId="0" applyNumberFormat="1" applyFont="1" applyFill="1" applyBorder="1" applyAlignment="1">
      <alignment horizontal="center" vertical="center" wrapText="1"/>
    </xf>
    <xf numFmtId="0" fontId="21" fillId="0" borderId="0" xfId="0" applyFont="1" applyFill="1" applyAlignment="1">
      <alignment horizontal="justify" vertical="center" wrapText="1"/>
    </xf>
    <xf numFmtId="49" fontId="19" fillId="0" borderId="1" xfId="0" applyNumberFormat="1" applyFont="1" applyFill="1" applyBorder="1" applyAlignment="1">
      <alignment horizontal="left" vertical="center" wrapText="1"/>
    </xf>
    <xf numFmtId="49" fontId="13" fillId="0" borderId="1" xfId="0" applyNumberFormat="1" applyFont="1" applyFill="1" applyBorder="1" applyAlignment="1">
      <alignment vertical="center" wrapText="1"/>
    </xf>
    <xf numFmtId="49" fontId="10" fillId="0" borderId="12" xfId="0" applyNumberFormat="1" applyFont="1" applyFill="1" applyBorder="1" applyAlignment="1">
      <alignment horizontal="center" vertical="center" wrapText="1"/>
    </xf>
    <xf numFmtId="0" fontId="15" fillId="0" borderId="13" xfId="0" applyNumberFormat="1" applyFont="1" applyFill="1" applyBorder="1" applyAlignment="1">
      <alignment horizontal="left" vertical="top" wrapText="1"/>
    </xf>
    <xf numFmtId="0" fontId="15" fillId="0" borderId="8" xfId="0" applyNumberFormat="1" applyFont="1" applyFill="1" applyBorder="1" applyAlignment="1">
      <alignment horizontal="left" vertical="top" wrapText="1"/>
    </xf>
    <xf numFmtId="49" fontId="10" fillId="0" borderId="8" xfId="0" applyNumberFormat="1" applyFont="1" applyFill="1" applyBorder="1" applyAlignment="1">
      <alignment horizontal="center" vertical="center" wrapText="1"/>
    </xf>
    <xf numFmtId="0" fontId="12" fillId="0" borderId="8" xfId="0" applyNumberFormat="1" applyFont="1" applyFill="1" applyBorder="1" applyAlignment="1">
      <alignment horizontal="center" vertical="center" wrapText="1"/>
    </xf>
    <xf numFmtId="164" fontId="10" fillId="0" borderId="8" xfId="0" applyNumberFormat="1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left"/>
    </xf>
    <xf numFmtId="0" fontId="9" fillId="0" borderId="0" xfId="0" applyFont="1" applyFill="1" applyBorder="1" applyAlignment="1">
      <alignment horizontal="left"/>
    </xf>
    <xf numFmtId="4" fontId="9" fillId="0" borderId="0" xfId="0" applyNumberFormat="1" applyFont="1" applyFill="1" applyBorder="1" applyAlignment="1">
      <alignment horizontal="left"/>
    </xf>
    <xf numFmtId="0" fontId="9" fillId="0" borderId="0" xfId="0" applyFont="1" applyFill="1" applyAlignment="1">
      <alignment horizontal="left"/>
    </xf>
    <xf numFmtId="0" fontId="26" fillId="0" borderId="0" xfId="0" applyFont="1" applyFill="1" applyAlignment="1">
      <alignment horizontal="left"/>
    </xf>
    <xf numFmtId="4" fontId="26" fillId="0" borderId="0" xfId="0" applyNumberFormat="1" applyFont="1" applyFill="1" applyAlignment="1">
      <alignment horizontal="left"/>
    </xf>
    <xf numFmtId="4" fontId="16" fillId="0" borderId="0" xfId="1" applyNumberFormat="1" applyFont="1" applyFill="1" applyBorder="1" applyAlignment="1">
      <alignment horizontal="right" vertical="center"/>
    </xf>
    <xf numFmtId="0" fontId="11" fillId="0" borderId="0" xfId="0" applyNumberFormat="1" applyFont="1" applyFill="1" applyBorder="1" applyAlignment="1">
      <alignment horizontal="left" wrapText="1"/>
    </xf>
    <xf numFmtId="0" fontId="10" fillId="0" borderId="0" xfId="0" applyNumberFormat="1" applyFont="1" applyFill="1" applyBorder="1" applyAlignment="1">
      <alignment horizontal="center" vertical="center" wrapText="1"/>
    </xf>
    <xf numFmtId="4" fontId="10" fillId="0" borderId="0" xfId="0" applyNumberFormat="1" applyFont="1" applyFill="1" applyBorder="1" applyAlignment="1">
      <alignment horizontal="center" vertical="center" wrapText="1"/>
    </xf>
    <xf numFmtId="0" fontId="10" fillId="0" borderId="0" xfId="0" applyNumberFormat="1" applyFont="1" applyFill="1" applyBorder="1" applyAlignment="1">
      <alignment horizontal="center"/>
    </xf>
    <xf numFmtId="0" fontId="10" fillId="0" borderId="0" xfId="0" applyNumberFormat="1" applyFont="1" applyFill="1" applyBorder="1" applyAlignment="1">
      <alignment vertical="center" wrapText="1"/>
    </xf>
    <xf numFmtId="4" fontId="10" fillId="0" borderId="0" xfId="0" applyNumberFormat="1" applyFont="1" applyFill="1" applyBorder="1" applyAlignment="1">
      <alignment vertical="center" wrapText="1"/>
    </xf>
    <xf numFmtId="4" fontId="16" fillId="0" borderId="0" xfId="0" applyNumberFormat="1" applyFont="1" applyFill="1" applyBorder="1"/>
    <xf numFmtId="49" fontId="10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left" vertical="center" wrapText="1"/>
    </xf>
    <xf numFmtId="49" fontId="10" fillId="0" borderId="11" xfId="0" applyNumberFormat="1" applyFont="1" applyFill="1" applyBorder="1" applyAlignment="1">
      <alignment horizontal="left" vertical="center" wrapText="1"/>
    </xf>
    <xf numFmtId="0" fontId="10" fillId="0" borderId="10" xfId="0" applyNumberFormat="1" applyFont="1" applyFill="1" applyBorder="1" applyAlignment="1">
      <alignment horizontal="left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0" fillId="0" borderId="11" xfId="0" applyNumberFormat="1" applyFont="1" applyFill="1" applyBorder="1" applyAlignment="1">
      <alignment vertical="center" wrapText="1"/>
    </xf>
    <xf numFmtId="0" fontId="10" fillId="0" borderId="1" xfId="0" applyNumberFormat="1" applyFont="1" applyFill="1" applyBorder="1" applyAlignment="1">
      <alignment horizontal="left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0" fillId="3" borderId="1" xfId="0" applyNumberFormat="1" applyFont="1" applyFill="1" applyBorder="1" applyAlignment="1">
      <alignment horizontal="center" vertical="center" wrapText="1"/>
    </xf>
    <xf numFmtId="4" fontId="10" fillId="3" borderId="1" xfId="1" applyNumberFormat="1" applyFont="1" applyFill="1" applyBorder="1" applyAlignment="1">
      <alignment horizontal="right" vertical="center"/>
    </xf>
    <xf numFmtId="4" fontId="19" fillId="3" borderId="1" xfId="1" applyNumberFormat="1" applyFont="1" applyFill="1" applyBorder="1" applyAlignment="1">
      <alignment horizontal="right" vertical="center"/>
    </xf>
    <xf numFmtId="165" fontId="29" fillId="3" borderId="1" xfId="11" applyNumberFormat="1" applyFont="1" applyFill="1" applyBorder="1" applyAlignment="1" applyProtection="1">
      <alignment horizontal="right" vertical="center"/>
      <protection hidden="1"/>
    </xf>
    <xf numFmtId="165" fontId="18" fillId="3" borderId="1" xfId="0" applyNumberFormat="1" applyFont="1" applyFill="1" applyBorder="1" applyAlignment="1" applyProtection="1">
      <alignment horizontal="right" vertical="center"/>
      <protection hidden="1"/>
    </xf>
    <xf numFmtId="4" fontId="10" fillId="0" borderId="1" xfId="1" applyNumberFormat="1" applyFont="1" applyFill="1" applyBorder="1" applyAlignment="1">
      <alignment horizontal="center" vertical="center"/>
    </xf>
    <xf numFmtId="0" fontId="10" fillId="3" borderId="1" xfId="0" applyNumberFormat="1" applyFont="1" applyFill="1" applyBorder="1" applyAlignment="1">
      <alignment horizontal="left" vertical="center" wrapText="1"/>
    </xf>
    <xf numFmtId="49" fontId="10" fillId="3" borderId="1" xfId="0" applyNumberFormat="1" applyFont="1" applyFill="1" applyBorder="1" applyAlignment="1">
      <alignment horizontal="left" vertical="center" wrapText="1"/>
    </xf>
    <xf numFmtId="164" fontId="10" fillId="3" borderId="1" xfId="0" applyNumberFormat="1" applyFont="1" applyFill="1" applyBorder="1" applyAlignment="1">
      <alignment horizontal="center" vertical="center" wrapText="1"/>
    </xf>
    <xf numFmtId="4" fontId="10" fillId="3" borderId="1" xfId="1" applyNumberFormat="1" applyFont="1" applyFill="1" applyBorder="1" applyAlignment="1">
      <alignment horizontal="center" vertical="center"/>
    </xf>
    <xf numFmtId="0" fontId="10" fillId="3" borderId="10" xfId="0" applyNumberFormat="1" applyFont="1" applyFill="1" applyBorder="1" applyAlignment="1">
      <alignment horizontal="left" vertical="center" wrapText="1"/>
    </xf>
    <xf numFmtId="49" fontId="10" fillId="3" borderId="1" xfId="0" applyNumberFormat="1" applyFont="1" applyFill="1" applyBorder="1" applyAlignment="1">
      <alignment horizontal="center" vertical="center" wrapText="1"/>
    </xf>
    <xf numFmtId="49" fontId="10" fillId="3" borderId="11" xfId="0" applyNumberFormat="1" applyFont="1" applyFill="1" applyBorder="1" applyAlignment="1">
      <alignment horizontal="left" vertical="center" wrapText="1"/>
    </xf>
    <xf numFmtId="0" fontId="18" fillId="3" borderId="1" xfId="0" applyNumberFormat="1" applyFont="1" applyFill="1" applyBorder="1" applyAlignment="1" applyProtection="1">
      <alignment horizontal="left" vertical="top" wrapText="1"/>
      <protection hidden="1"/>
    </xf>
    <xf numFmtId="0" fontId="10" fillId="3" borderId="11" xfId="0" applyNumberFormat="1" applyFont="1" applyFill="1" applyBorder="1" applyAlignment="1">
      <alignment horizontal="left" vertical="center" wrapText="1"/>
    </xf>
    <xf numFmtId="0" fontId="10" fillId="0" borderId="0" xfId="0" applyNumberFormat="1" applyFont="1" applyFill="1" applyBorder="1" applyAlignment="1">
      <alignment horizontal="left" vertical="center" wrapText="1"/>
    </xf>
    <xf numFmtId="0" fontId="18" fillId="0" borderId="0" xfId="0" applyNumberFormat="1" applyFont="1" applyFill="1" applyBorder="1" applyAlignment="1" applyProtection="1">
      <alignment horizontal="center" vertical="center"/>
      <protection hidden="1"/>
    </xf>
    <xf numFmtId="0" fontId="18" fillId="0" borderId="0" xfId="0" applyNumberFormat="1" applyFont="1" applyFill="1" applyBorder="1" applyAlignment="1" applyProtection="1">
      <alignment horizontal="left" vertical="top" wrapText="1"/>
      <protection hidden="1"/>
    </xf>
    <xf numFmtId="164" fontId="10" fillId="0" borderId="0" xfId="0" applyNumberFormat="1" applyFont="1" applyFill="1" applyBorder="1" applyAlignment="1">
      <alignment horizontal="center" vertical="center" wrapText="1"/>
    </xf>
    <xf numFmtId="4" fontId="10" fillId="0" borderId="0" xfId="1" applyNumberFormat="1" applyFont="1" applyFill="1" applyBorder="1" applyAlignment="1">
      <alignment horizontal="right" vertical="center"/>
    </xf>
    <xf numFmtId="4" fontId="10" fillId="3" borderId="0" xfId="1" applyNumberFormat="1" applyFont="1" applyFill="1" applyBorder="1" applyAlignment="1">
      <alignment horizontal="right" vertical="center"/>
    </xf>
    <xf numFmtId="4" fontId="10" fillId="0" borderId="0" xfId="1" applyNumberFormat="1" applyFont="1" applyFill="1" applyBorder="1" applyAlignment="1">
      <alignment horizontal="center" vertical="center"/>
    </xf>
    <xf numFmtId="0" fontId="21" fillId="3" borderId="0" xfId="0" applyFont="1" applyFill="1" applyAlignment="1">
      <alignment vertical="center" wrapText="1"/>
    </xf>
    <xf numFmtId="0" fontId="19" fillId="3" borderId="1" xfId="0" applyNumberFormat="1" applyFont="1" applyFill="1" applyBorder="1" applyAlignment="1">
      <alignment horizontal="left" vertical="center" wrapText="1"/>
    </xf>
    <xf numFmtId="49" fontId="19" fillId="3" borderId="1" xfId="0" applyNumberFormat="1" applyFont="1" applyFill="1" applyBorder="1" applyAlignment="1">
      <alignment horizontal="left" vertical="center" wrapText="1"/>
    </xf>
    <xf numFmtId="0" fontId="19" fillId="3" borderId="1" xfId="0" applyNumberFormat="1" applyFont="1" applyFill="1" applyBorder="1" applyAlignment="1">
      <alignment horizontal="center" vertical="center" wrapText="1"/>
    </xf>
    <xf numFmtId="4" fontId="9" fillId="0" borderId="0" xfId="0" applyNumberFormat="1" applyFont="1" applyFill="1" applyAlignment="1">
      <alignment horizontal="left"/>
    </xf>
    <xf numFmtId="49" fontId="10" fillId="0" borderId="1" xfId="0" applyNumberFormat="1" applyFont="1" applyFill="1" applyBorder="1" applyAlignment="1">
      <alignment horizontal="center" vertical="center" wrapText="1"/>
    </xf>
    <xf numFmtId="0" fontId="10" fillId="3" borderId="10" xfId="0" applyNumberFormat="1" applyFont="1" applyFill="1" applyBorder="1" applyAlignment="1">
      <alignment horizontal="left" vertical="center" wrapText="1"/>
    </xf>
    <xf numFmtId="0" fontId="10" fillId="3" borderId="11" xfId="0" applyNumberFormat="1" applyFont="1" applyFill="1" applyBorder="1" applyAlignment="1">
      <alignment horizontal="left" vertical="center" wrapText="1"/>
    </xf>
    <xf numFmtId="49" fontId="10" fillId="3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0" fillId="3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left" vertical="center" wrapText="1"/>
    </xf>
    <xf numFmtId="0" fontId="10" fillId="3" borderId="0" xfId="0" applyNumberFormat="1" applyFont="1" applyFill="1" applyBorder="1" applyAlignment="1">
      <alignment horizontal="left" vertical="center" wrapText="1"/>
    </xf>
    <xf numFmtId="0" fontId="18" fillId="3" borderId="0" xfId="0" applyNumberFormat="1" applyFont="1" applyFill="1" applyBorder="1" applyAlignment="1" applyProtection="1">
      <alignment horizontal="center" vertical="center"/>
      <protection hidden="1"/>
    </xf>
    <xf numFmtId="0" fontId="18" fillId="3" borderId="0" xfId="0" applyNumberFormat="1" applyFont="1" applyFill="1" applyBorder="1" applyAlignment="1" applyProtection="1">
      <alignment horizontal="left" vertical="top" wrapText="1"/>
      <protection hidden="1"/>
    </xf>
    <xf numFmtId="0" fontId="10" fillId="3" borderId="0" xfId="0" applyNumberFormat="1" applyFont="1" applyFill="1" applyBorder="1" applyAlignment="1">
      <alignment horizontal="center" vertical="center" wrapText="1"/>
    </xf>
    <xf numFmtId="164" fontId="10" fillId="3" borderId="0" xfId="0" applyNumberFormat="1" applyFont="1" applyFill="1" applyBorder="1" applyAlignment="1">
      <alignment horizontal="center" vertical="center" wrapText="1"/>
    </xf>
    <xf numFmtId="4" fontId="10" fillId="3" borderId="0" xfId="1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 wrapText="1"/>
    </xf>
    <xf numFmtId="0" fontId="10" fillId="3" borderId="10" xfId="0" applyNumberFormat="1" applyFont="1" applyFill="1" applyBorder="1" applyAlignment="1">
      <alignment horizontal="left" vertical="center" wrapText="1"/>
    </xf>
    <xf numFmtId="0" fontId="10" fillId="0" borderId="10" xfId="0" applyNumberFormat="1" applyFont="1" applyFill="1" applyBorder="1" applyAlignment="1">
      <alignment horizontal="left" vertical="center" wrapText="1"/>
    </xf>
    <xf numFmtId="0" fontId="12" fillId="0" borderId="0" xfId="0" applyNumberFormat="1" applyFont="1" applyFill="1" applyBorder="1" applyAlignment="1">
      <alignment horizont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0" fillId="3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left" vertical="center" wrapText="1"/>
    </xf>
    <xf numFmtId="49" fontId="10" fillId="0" borderId="8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10" fillId="0" borderId="10" xfId="0" applyNumberFormat="1" applyFont="1" applyFill="1" applyBorder="1" applyAlignment="1">
      <alignment horizontal="left" vertical="center" wrapText="1"/>
    </xf>
    <xf numFmtId="0" fontId="10" fillId="0" borderId="14" xfId="0" applyNumberFormat="1" applyFont="1" applyFill="1" applyBorder="1" applyAlignment="1">
      <alignment horizontal="left" vertical="center" wrapText="1"/>
    </xf>
    <xf numFmtId="0" fontId="10" fillId="0" borderId="11" xfId="0" applyNumberFormat="1" applyFont="1" applyFill="1" applyBorder="1" applyAlignment="1">
      <alignment horizontal="left" vertical="center" wrapText="1"/>
    </xf>
    <xf numFmtId="0" fontId="10" fillId="0" borderId="11" xfId="0" applyNumberFormat="1" applyFont="1" applyFill="1" applyBorder="1" applyAlignment="1">
      <alignment vertical="center" wrapText="1"/>
    </xf>
    <xf numFmtId="0" fontId="10" fillId="0" borderId="1" xfId="0" applyNumberFormat="1" applyFont="1" applyFill="1" applyBorder="1" applyAlignment="1">
      <alignment horizontal="left" vertical="center" wrapText="1"/>
    </xf>
    <xf numFmtId="0" fontId="19" fillId="0" borderId="10" xfId="0" applyNumberFormat="1" applyFont="1" applyFill="1" applyBorder="1" applyAlignment="1">
      <alignment horizontal="left" vertical="center" wrapText="1"/>
    </xf>
    <xf numFmtId="0" fontId="19" fillId="0" borderId="14" xfId="0" applyNumberFormat="1" applyFont="1" applyFill="1" applyBorder="1" applyAlignment="1">
      <alignment horizontal="left" vertical="center" wrapText="1"/>
    </xf>
    <xf numFmtId="49" fontId="10" fillId="0" borderId="11" xfId="0" applyNumberFormat="1" applyFont="1" applyFill="1" applyBorder="1" applyAlignment="1">
      <alignment horizontal="left" vertical="center" wrapText="1"/>
    </xf>
    <xf numFmtId="0" fontId="18" fillId="0" borderId="20" xfId="0" applyNumberFormat="1" applyFont="1" applyFill="1" applyBorder="1" applyAlignment="1" applyProtection="1">
      <alignment horizontal="center" vertical="center"/>
      <protection hidden="1"/>
    </xf>
    <xf numFmtId="0" fontId="19" fillId="0" borderId="11" xfId="0" applyNumberFormat="1" applyFont="1" applyFill="1" applyBorder="1" applyAlignment="1">
      <alignment horizontal="left" vertical="center" wrapText="1"/>
    </xf>
    <xf numFmtId="49" fontId="19" fillId="0" borderId="1" xfId="0" applyNumberFormat="1" applyFont="1" applyFill="1" applyBorder="1" applyAlignment="1">
      <alignment horizontal="center" vertical="center" wrapText="1"/>
    </xf>
    <xf numFmtId="165" fontId="18" fillId="0" borderId="1" xfId="0" applyNumberFormat="1" applyFont="1" applyFill="1" applyBorder="1" applyAlignment="1" applyProtection="1">
      <alignment horizontal="right" vertical="center"/>
      <protection hidden="1"/>
    </xf>
    <xf numFmtId="4" fontId="31" fillId="0" borderId="1" xfId="1" applyNumberFormat="1" applyFont="1" applyFill="1" applyBorder="1" applyAlignment="1">
      <alignment horizontal="right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left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49" fontId="19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0" fillId="0" borderId="10" xfId="0" applyNumberFormat="1" applyFont="1" applyFill="1" applyBorder="1" applyAlignment="1">
      <alignment horizontal="left" vertical="center" wrapText="1"/>
    </xf>
    <xf numFmtId="0" fontId="10" fillId="0" borderId="14" xfId="0" applyNumberFormat="1" applyFont="1" applyFill="1" applyBorder="1" applyAlignment="1">
      <alignment horizontal="left" vertical="center" wrapText="1"/>
    </xf>
    <xf numFmtId="0" fontId="10" fillId="0" borderId="11" xfId="0" applyNumberFormat="1" applyFont="1" applyFill="1" applyBorder="1" applyAlignment="1">
      <alignment horizontal="left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49" fontId="10" fillId="0" borderId="10" xfId="0" applyNumberFormat="1" applyFont="1" applyFill="1" applyBorder="1" applyAlignment="1">
      <alignment horizontal="center" vertical="center" wrapText="1"/>
    </xf>
    <xf numFmtId="49" fontId="10" fillId="0" borderId="11" xfId="0" applyNumberFormat="1" applyFont="1" applyFill="1" applyBorder="1" applyAlignment="1">
      <alignment horizontal="center" vertical="center" wrapText="1"/>
    </xf>
    <xf numFmtId="0" fontId="10" fillId="0" borderId="4" xfId="0" applyNumberFormat="1" applyFont="1" applyFill="1" applyBorder="1" applyAlignment="1">
      <alignment horizontal="center"/>
    </xf>
    <xf numFmtId="0" fontId="10" fillId="0" borderId="7" xfId="0" applyNumberFormat="1" applyFont="1" applyFill="1" applyBorder="1" applyAlignment="1">
      <alignment horizontal="left" vertical="center" wrapText="1"/>
    </xf>
    <xf numFmtId="0" fontId="10" fillId="0" borderId="8" xfId="0" applyNumberFormat="1" applyFont="1" applyFill="1" applyBorder="1" applyAlignment="1">
      <alignment horizontal="left" vertical="center" wrapText="1"/>
    </xf>
    <xf numFmtId="0" fontId="10" fillId="0" borderId="9" xfId="0" applyNumberFormat="1" applyFont="1" applyFill="1" applyBorder="1" applyAlignment="1">
      <alignment horizontal="left" vertical="center" wrapText="1"/>
    </xf>
    <xf numFmtId="49" fontId="10" fillId="0" borderId="8" xfId="0" applyNumberFormat="1" applyFont="1" applyFill="1" applyBorder="1" applyAlignment="1">
      <alignment horizontal="center" vertical="center" wrapText="1"/>
    </xf>
    <xf numFmtId="0" fontId="11" fillId="0" borderId="0" xfId="0" applyNumberFormat="1" applyFont="1" applyFill="1" applyBorder="1" applyAlignment="1">
      <alignment horizontal="center" wrapText="1"/>
    </xf>
    <xf numFmtId="4" fontId="30" fillId="0" borderId="4" xfId="0" applyNumberFormat="1" applyFont="1" applyFill="1" applyBorder="1" applyAlignment="1">
      <alignment horizontal="center"/>
    </xf>
    <xf numFmtId="0" fontId="30" fillId="0" borderId="4" xfId="0" applyNumberFormat="1" applyFont="1" applyFill="1" applyBorder="1" applyAlignment="1">
      <alignment horizontal="center"/>
    </xf>
    <xf numFmtId="0" fontId="10" fillId="0" borderId="0" xfId="0" applyNumberFormat="1" applyFont="1" applyFill="1" applyBorder="1" applyAlignment="1">
      <alignment horizontal="left"/>
    </xf>
    <xf numFmtId="0" fontId="10" fillId="0" borderId="6" xfId="0" applyNumberFormat="1" applyFont="1" applyFill="1" applyBorder="1" applyAlignment="1">
      <alignment horizontal="center" vertical="center" wrapText="1"/>
    </xf>
    <xf numFmtId="0" fontId="19" fillId="0" borderId="10" xfId="0" applyNumberFormat="1" applyFont="1" applyFill="1" applyBorder="1" applyAlignment="1">
      <alignment horizontal="left" vertical="center" wrapText="1"/>
    </xf>
    <xf numFmtId="0" fontId="19" fillId="0" borderId="14" xfId="0" applyNumberFormat="1" applyFont="1" applyFill="1" applyBorder="1" applyAlignment="1">
      <alignment horizontal="left" vertical="center" wrapText="1"/>
    </xf>
    <xf numFmtId="0" fontId="19" fillId="0" borderId="11" xfId="0" applyNumberFormat="1" applyFont="1" applyFill="1" applyBorder="1" applyAlignment="1">
      <alignment horizontal="left" vertical="center" wrapText="1"/>
    </xf>
    <xf numFmtId="49" fontId="19" fillId="0" borderId="1" xfId="0" applyNumberFormat="1" applyFont="1" applyFill="1" applyBorder="1" applyAlignment="1">
      <alignment horizontal="center" vertical="center" wrapText="1"/>
    </xf>
    <xf numFmtId="0" fontId="18" fillId="0" borderId="19" xfId="0" applyNumberFormat="1" applyFont="1" applyFill="1" applyBorder="1" applyAlignment="1" applyProtection="1">
      <alignment horizontal="center" vertical="center"/>
      <protection hidden="1"/>
    </xf>
    <xf numFmtId="0" fontId="18" fillId="0" borderId="20" xfId="0" applyNumberFormat="1" applyFont="1" applyFill="1" applyBorder="1" applyAlignment="1" applyProtection="1">
      <alignment horizontal="center" vertical="center"/>
      <protection hidden="1"/>
    </xf>
    <xf numFmtId="0" fontId="18" fillId="0" borderId="18" xfId="0" applyNumberFormat="1" applyFont="1" applyFill="1" applyBorder="1" applyAlignment="1" applyProtection="1">
      <alignment horizontal="center" vertical="center"/>
      <protection hidden="1"/>
    </xf>
    <xf numFmtId="0" fontId="18" fillId="0" borderId="2" xfId="0" applyNumberFormat="1" applyFont="1" applyFill="1" applyBorder="1" applyAlignment="1" applyProtection="1">
      <alignment horizontal="center" vertical="center"/>
      <protection hidden="1"/>
    </xf>
    <xf numFmtId="0" fontId="18" fillId="0" borderId="16" xfId="0" applyNumberFormat="1" applyFont="1" applyFill="1" applyBorder="1" applyAlignment="1" applyProtection="1">
      <alignment horizontal="center" vertical="center"/>
      <protection hidden="1"/>
    </xf>
    <xf numFmtId="0" fontId="18" fillId="0" borderId="17" xfId="0" applyNumberFormat="1" applyFont="1" applyFill="1" applyBorder="1" applyAlignment="1" applyProtection="1">
      <alignment horizontal="center" vertical="center"/>
      <protection hidden="1"/>
    </xf>
    <xf numFmtId="0" fontId="18" fillId="0" borderId="1" xfId="0" applyNumberFormat="1" applyFont="1" applyFill="1" applyBorder="1" applyAlignment="1" applyProtection="1">
      <alignment horizontal="center" vertical="center"/>
      <protection hidden="1"/>
    </xf>
    <xf numFmtId="0" fontId="18" fillId="0" borderId="15" xfId="0" applyNumberFormat="1" applyFont="1" applyFill="1" applyBorder="1" applyAlignment="1" applyProtection="1">
      <alignment horizontal="center" vertical="center"/>
      <protection hidden="1"/>
    </xf>
    <xf numFmtId="0" fontId="18" fillId="0" borderId="11" xfId="0" applyNumberFormat="1" applyFont="1" applyFill="1" applyBorder="1" applyAlignment="1" applyProtection="1">
      <alignment horizontal="center" vertical="center"/>
      <protection hidden="1"/>
    </xf>
    <xf numFmtId="0" fontId="18" fillId="3" borderId="1" xfId="0" applyNumberFormat="1" applyFont="1" applyFill="1" applyBorder="1" applyAlignment="1" applyProtection="1">
      <alignment horizontal="center" vertical="center"/>
      <protection hidden="1"/>
    </xf>
    <xf numFmtId="3" fontId="18" fillId="0" borderId="1" xfId="0" applyNumberFormat="1" applyFont="1" applyFill="1" applyBorder="1" applyAlignment="1" applyProtection="1">
      <alignment horizontal="center" vertical="center"/>
      <protection hidden="1"/>
    </xf>
    <xf numFmtId="49" fontId="10" fillId="0" borderId="10" xfId="0" applyNumberFormat="1" applyFont="1" applyFill="1" applyBorder="1" applyAlignment="1">
      <alignment horizontal="left" vertical="center" wrapText="1"/>
    </xf>
    <xf numFmtId="49" fontId="10" fillId="0" borderId="14" xfId="0" applyNumberFormat="1" applyFont="1" applyFill="1" applyBorder="1" applyAlignment="1">
      <alignment horizontal="left" vertical="center" wrapText="1"/>
    </xf>
    <xf numFmtId="49" fontId="10" fillId="0" borderId="11" xfId="0" applyNumberFormat="1" applyFont="1" applyFill="1" applyBorder="1" applyAlignment="1">
      <alignment horizontal="left" vertical="center" wrapText="1"/>
    </xf>
    <xf numFmtId="0" fontId="10" fillId="0" borderId="10" xfId="0" applyNumberFormat="1" applyFont="1" applyFill="1" applyBorder="1" applyAlignment="1">
      <alignment horizontal="center" vertical="center" wrapText="1"/>
    </xf>
    <xf numFmtId="0" fontId="10" fillId="0" borderId="14" xfId="0" applyNumberFormat="1" applyFont="1" applyFill="1" applyBorder="1" applyAlignment="1">
      <alignment horizontal="center" vertical="center" wrapText="1"/>
    </xf>
    <xf numFmtId="0" fontId="10" fillId="0" borderId="1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left" vertical="center" wrapText="1"/>
    </xf>
    <xf numFmtId="49" fontId="19" fillId="0" borderId="10" xfId="0" applyNumberFormat="1" applyFont="1" applyFill="1" applyBorder="1" applyAlignment="1">
      <alignment horizontal="center" vertical="center" wrapText="1"/>
    </xf>
    <xf numFmtId="49" fontId="19" fillId="0" borderId="11" xfId="0" applyNumberFormat="1" applyFont="1" applyFill="1" applyBorder="1" applyAlignment="1">
      <alignment horizontal="center" vertical="center" wrapText="1"/>
    </xf>
    <xf numFmtId="49" fontId="10" fillId="0" borderId="14" xfId="0" applyNumberFormat="1" applyFont="1" applyFill="1" applyBorder="1" applyAlignment="1">
      <alignment horizontal="center" vertical="center" wrapText="1"/>
    </xf>
    <xf numFmtId="0" fontId="10" fillId="0" borderId="10" xfId="0" applyNumberFormat="1" applyFont="1" applyFill="1" applyBorder="1" applyAlignment="1">
      <alignment vertical="center" wrapText="1"/>
    </xf>
    <xf numFmtId="0" fontId="10" fillId="0" borderId="14" xfId="0" applyNumberFormat="1" applyFont="1" applyFill="1" applyBorder="1" applyAlignment="1">
      <alignment vertical="center" wrapText="1"/>
    </xf>
    <xf numFmtId="0" fontId="10" fillId="0" borderId="11" xfId="0" applyNumberFormat="1" applyFont="1" applyFill="1" applyBorder="1" applyAlignment="1">
      <alignment vertical="center" wrapText="1"/>
    </xf>
    <xf numFmtId="0" fontId="10" fillId="0" borderId="1" xfId="0" applyNumberFormat="1" applyFont="1" applyFill="1" applyBorder="1" applyAlignment="1">
      <alignment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0" fillId="0" borderId="3" xfId="0" applyNumberFormat="1" applyFont="1" applyFill="1" applyBorder="1" applyAlignment="1">
      <alignment horizontal="center" vertical="center" wrapText="1"/>
    </xf>
    <xf numFmtId="0" fontId="10" fillId="0" borderId="5" xfId="0" applyNumberFormat="1" applyFont="1" applyFill="1" applyBorder="1" applyAlignment="1">
      <alignment horizontal="center" vertical="center" wrapText="1"/>
    </xf>
    <xf numFmtId="0" fontId="10" fillId="3" borderId="0" xfId="0" applyNumberFormat="1" applyFont="1" applyFill="1" applyBorder="1" applyAlignment="1">
      <alignment horizontal="center" vertical="top" wrapText="1"/>
    </xf>
    <xf numFmtId="0" fontId="10" fillId="0" borderId="0" xfId="0" applyNumberFormat="1" applyFont="1" applyFill="1" applyBorder="1" applyAlignment="1">
      <alignment horizontal="center" vertical="top" wrapText="1"/>
    </xf>
    <xf numFmtId="0" fontId="11" fillId="0" borderId="0" xfId="0" applyNumberFormat="1" applyFont="1" applyFill="1" applyBorder="1" applyAlignment="1">
      <alignment horizontal="center" vertical="center" wrapText="1"/>
    </xf>
    <xf numFmtId="0" fontId="12" fillId="0" borderId="0" xfId="0" applyNumberFormat="1" applyFont="1" applyFill="1" applyBorder="1" applyAlignment="1">
      <alignment horizontal="center" wrapText="1"/>
    </xf>
    <xf numFmtId="0" fontId="16" fillId="0" borderId="0" xfId="0" applyNumberFormat="1" applyFont="1" applyFill="1" applyBorder="1" applyAlignment="1">
      <alignment horizontal="center" wrapText="1"/>
    </xf>
    <xf numFmtId="0" fontId="10" fillId="0" borderId="0" xfId="0" applyNumberFormat="1" applyFont="1" applyFill="1" applyBorder="1" applyAlignment="1">
      <alignment horizontal="left" wrapText="1"/>
    </xf>
    <xf numFmtId="0" fontId="10" fillId="0" borderId="4" xfId="0" applyNumberFormat="1" applyFont="1" applyFill="1" applyBorder="1" applyAlignment="1">
      <alignment horizontal="left" wrapText="1"/>
    </xf>
    <xf numFmtId="0" fontId="10" fillId="0" borderId="2" xfId="0" applyNumberFormat="1" applyFont="1" applyFill="1" applyBorder="1" applyAlignment="1">
      <alignment horizontal="right"/>
    </xf>
    <xf numFmtId="49" fontId="10" fillId="0" borderId="3" xfId="0" applyNumberFormat="1" applyFont="1" applyFill="1" applyBorder="1" applyAlignment="1">
      <alignment horizontal="center"/>
    </xf>
    <xf numFmtId="49" fontId="10" fillId="0" borderId="5" xfId="0" applyNumberFormat="1" applyFont="1" applyFill="1" applyBorder="1" applyAlignment="1">
      <alignment horizontal="center"/>
    </xf>
    <xf numFmtId="0" fontId="10" fillId="0" borderId="4" xfId="0" applyNumberFormat="1" applyFont="1" applyFill="1" applyBorder="1" applyAlignment="1">
      <alignment horizontal="left"/>
    </xf>
    <xf numFmtId="0" fontId="10" fillId="3" borderId="10" xfId="0" applyNumberFormat="1" applyFont="1" applyFill="1" applyBorder="1" applyAlignment="1">
      <alignment horizontal="left" vertical="center" wrapText="1"/>
    </xf>
    <xf numFmtId="0" fontId="10" fillId="3" borderId="14" xfId="0" applyNumberFormat="1" applyFont="1" applyFill="1" applyBorder="1" applyAlignment="1">
      <alignment horizontal="left" vertical="center" wrapText="1"/>
    </xf>
    <xf numFmtId="0" fontId="10" fillId="3" borderId="11" xfId="0" applyNumberFormat="1" applyFont="1" applyFill="1" applyBorder="1" applyAlignment="1">
      <alignment horizontal="left" vertical="center" wrapText="1"/>
    </xf>
    <xf numFmtId="0" fontId="18" fillId="3" borderId="19" xfId="0" applyNumberFormat="1" applyFont="1" applyFill="1" applyBorder="1" applyAlignment="1" applyProtection="1">
      <alignment horizontal="center" vertical="center"/>
      <protection hidden="1"/>
    </xf>
    <xf numFmtId="0" fontId="18" fillId="3" borderId="20" xfId="0" applyNumberFormat="1" applyFont="1" applyFill="1" applyBorder="1" applyAlignment="1" applyProtection="1">
      <alignment horizontal="center" vertical="center"/>
      <protection hidden="1"/>
    </xf>
    <xf numFmtId="0" fontId="18" fillId="3" borderId="15" xfId="0" applyNumberFormat="1" applyFont="1" applyFill="1" applyBorder="1" applyAlignment="1" applyProtection="1">
      <alignment horizontal="center" vertical="center"/>
      <protection hidden="1"/>
    </xf>
    <xf numFmtId="0" fontId="18" fillId="3" borderId="11" xfId="0" applyNumberFormat="1" applyFont="1" applyFill="1" applyBorder="1" applyAlignment="1" applyProtection="1">
      <alignment horizontal="center" vertical="center"/>
      <protection hidden="1"/>
    </xf>
    <xf numFmtId="0" fontId="18" fillId="3" borderId="18" xfId="0" applyNumberFormat="1" applyFont="1" applyFill="1" applyBorder="1" applyAlignment="1" applyProtection="1">
      <alignment horizontal="center" vertical="center"/>
      <protection hidden="1"/>
    </xf>
    <xf numFmtId="0" fontId="18" fillId="3" borderId="2" xfId="0" applyNumberFormat="1" applyFont="1" applyFill="1" applyBorder="1" applyAlignment="1" applyProtection="1">
      <alignment horizontal="center" vertical="center"/>
      <protection hidden="1"/>
    </xf>
    <xf numFmtId="0" fontId="10" fillId="3" borderId="1" xfId="0" applyNumberFormat="1" applyFont="1" applyFill="1" applyBorder="1" applyAlignment="1">
      <alignment horizontal="center" vertical="center" wrapText="1"/>
    </xf>
    <xf numFmtId="0" fontId="16" fillId="0" borderId="0" xfId="0" applyNumberFormat="1" applyFont="1" applyFill="1" applyBorder="1" applyAlignment="1">
      <alignment horizontal="center"/>
    </xf>
    <xf numFmtId="49" fontId="10" fillId="3" borderId="10" xfId="0" applyNumberFormat="1" applyFont="1" applyFill="1" applyBorder="1" applyAlignment="1">
      <alignment horizontal="center" vertical="center" wrapText="1"/>
    </xf>
    <xf numFmtId="49" fontId="10" fillId="3" borderId="11" xfId="0" applyNumberFormat="1" applyFont="1" applyFill="1" applyBorder="1" applyAlignment="1">
      <alignment horizontal="center" vertical="center" wrapText="1"/>
    </xf>
    <xf numFmtId="0" fontId="18" fillId="3" borderId="16" xfId="0" applyNumberFormat="1" applyFont="1" applyFill="1" applyBorder="1" applyAlignment="1" applyProtection="1">
      <alignment horizontal="center" vertical="center"/>
      <protection hidden="1"/>
    </xf>
    <xf numFmtId="0" fontId="18" fillId="3" borderId="17" xfId="0" applyNumberFormat="1" applyFont="1" applyFill="1" applyBorder="1" applyAlignment="1" applyProtection="1">
      <alignment horizontal="center" vertical="center"/>
      <protection hidden="1"/>
    </xf>
    <xf numFmtId="49" fontId="10" fillId="3" borderId="1" xfId="0" applyNumberFormat="1" applyFont="1" applyFill="1" applyBorder="1" applyAlignment="1">
      <alignment horizontal="center" vertical="center" wrapText="1"/>
    </xf>
    <xf numFmtId="0" fontId="19" fillId="3" borderId="10" xfId="0" applyNumberFormat="1" applyFont="1" applyFill="1" applyBorder="1" applyAlignment="1">
      <alignment horizontal="left" vertical="center" wrapText="1"/>
    </xf>
    <xf numFmtId="0" fontId="19" fillId="3" borderId="14" xfId="0" applyNumberFormat="1" applyFont="1" applyFill="1" applyBorder="1" applyAlignment="1">
      <alignment horizontal="left" vertical="center" wrapText="1"/>
    </xf>
    <xf numFmtId="0" fontId="19" fillId="3" borderId="11" xfId="0" applyNumberFormat="1" applyFont="1" applyFill="1" applyBorder="1" applyAlignment="1">
      <alignment horizontal="left" vertical="center" wrapText="1"/>
    </xf>
    <xf numFmtId="49" fontId="19" fillId="3" borderId="1" xfId="0" applyNumberFormat="1" applyFont="1" applyFill="1" applyBorder="1" applyAlignment="1">
      <alignment horizontal="center" vertical="center" wrapText="1"/>
    </xf>
  </cellXfs>
  <cellStyles count="13">
    <cellStyle name="Обычный" xfId="0" builtinId="0"/>
    <cellStyle name="Обычный 2" xfId="3"/>
    <cellStyle name="Обычный 3" xfId="2"/>
    <cellStyle name="Обычный 3 2" xfId="5"/>
    <cellStyle name="Обычный 3 3" xfId="9"/>
    <cellStyle name="Обычный 4" xfId="4"/>
    <cellStyle name="Обычный 4 2" xfId="6"/>
    <cellStyle name="Обычный 5" xfId="7"/>
    <cellStyle name="Обычный 6" xfId="8"/>
    <cellStyle name="Обычный 7" xfId="10"/>
    <cellStyle name="Обычный 8" xfId="11"/>
    <cellStyle name="Финансовый 2" xfId="12"/>
    <cellStyle name="Финансовый_Приложения  к закону 1-2-4-5 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331"/>
  <sheetViews>
    <sheetView tabSelected="1" view="pageBreakPreview" topLeftCell="A296" zoomScaleNormal="100" zoomScaleSheetLayoutView="100" workbookViewId="0">
      <selection activeCell="P298" sqref="P298"/>
    </sheetView>
  </sheetViews>
  <sheetFormatPr defaultRowHeight="15" x14ac:dyDescent="0.25"/>
  <cols>
    <col min="1" max="1" width="25" style="1" customWidth="1"/>
    <col min="2" max="2" width="14" style="1" customWidth="1"/>
    <col min="3" max="3" width="3.85546875" style="1" customWidth="1"/>
    <col min="4" max="4" width="12.5703125" style="1" customWidth="1"/>
    <col min="5" max="5" width="7.5703125" style="1" hidden="1" customWidth="1"/>
    <col min="6" max="6" width="0.28515625" style="1" hidden="1" customWidth="1"/>
    <col min="7" max="7" width="1.85546875" style="1" hidden="1" customWidth="1"/>
    <col min="8" max="8" width="0.140625" style="1" hidden="1" customWidth="1"/>
    <col min="9" max="9" width="0.42578125" style="1" hidden="1" customWidth="1"/>
    <col min="10" max="10" width="8.140625" style="1" customWidth="1"/>
    <col min="11" max="11" width="15.28515625" style="1" customWidth="1"/>
    <col min="12" max="12" width="40.85546875" style="1" customWidth="1"/>
    <col min="13" max="13" width="25.7109375" style="1" customWidth="1"/>
    <col min="14" max="14" width="11" style="1" customWidth="1"/>
    <col min="15" max="15" width="18.5703125" style="1" customWidth="1"/>
    <col min="16" max="16" width="16" style="1" customWidth="1"/>
    <col min="17" max="17" width="16.85546875" style="30" customWidth="1"/>
    <col min="18" max="18" width="15.85546875" style="1" customWidth="1"/>
    <col min="19" max="19" width="20.7109375" style="1" customWidth="1"/>
    <col min="20" max="20" width="15.7109375" style="1" customWidth="1"/>
    <col min="21" max="21" width="28.42578125" style="1" customWidth="1"/>
    <col min="22" max="25" width="23.85546875" style="1" customWidth="1"/>
    <col min="26" max="16384" width="9.140625" style="1"/>
  </cols>
  <sheetData>
    <row r="1" spans="1:23" x14ac:dyDescent="0.25">
      <c r="Q1" s="210"/>
      <c r="R1" s="211"/>
      <c r="S1" s="211"/>
    </row>
    <row r="2" spans="1:23" ht="70.5" customHeight="1" x14ac:dyDescent="0.25">
      <c r="A2" s="212" t="s">
        <v>759</v>
      </c>
      <c r="B2" s="212"/>
      <c r="C2" s="212"/>
      <c r="D2" s="212"/>
      <c r="E2" s="212"/>
      <c r="F2" s="212"/>
      <c r="G2" s="212"/>
      <c r="H2" s="212"/>
      <c r="I2" s="212"/>
      <c r="J2" s="212"/>
      <c r="K2" s="212"/>
      <c r="L2" s="212"/>
      <c r="M2" s="212"/>
      <c r="N2" s="212"/>
      <c r="O2" s="212"/>
      <c r="P2" s="212"/>
      <c r="Q2" s="212"/>
      <c r="R2" s="212"/>
      <c r="S2" s="212"/>
    </row>
    <row r="3" spans="1:23" ht="15" customHeight="1" x14ac:dyDescent="0.25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213"/>
      <c r="L3" s="213"/>
      <c r="M3" s="213"/>
      <c r="N3" s="213"/>
      <c r="O3" s="213"/>
      <c r="P3" s="136"/>
      <c r="Q3" s="136"/>
      <c r="R3" s="136"/>
      <c r="S3" s="39" t="s">
        <v>0</v>
      </c>
    </row>
    <row r="4" spans="1:23" x14ac:dyDescent="0.25">
      <c r="E4" s="40"/>
      <c r="F4" s="40"/>
      <c r="G4" s="40"/>
      <c r="H4" s="40"/>
      <c r="I4" s="40"/>
      <c r="K4" s="40"/>
      <c r="L4" s="40"/>
      <c r="M4" s="40"/>
      <c r="O4" s="40"/>
      <c r="P4" s="40"/>
      <c r="Q4" s="40"/>
      <c r="R4" s="41" t="s">
        <v>1</v>
      </c>
      <c r="S4" s="42" t="s">
        <v>2</v>
      </c>
    </row>
    <row r="5" spans="1:23" ht="27.75" customHeight="1" x14ac:dyDescent="0.25">
      <c r="A5" s="43"/>
      <c r="B5" s="43"/>
      <c r="C5" s="43"/>
      <c r="D5" s="43"/>
      <c r="E5" s="43"/>
      <c r="F5" s="43"/>
      <c r="G5" s="43"/>
      <c r="H5" s="43"/>
      <c r="I5" s="43"/>
      <c r="J5" s="214" t="s">
        <v>812</v>
      </c>
      <c r="K5" s="214"/>
      <c r="L5" s="214"/>
      <c r="M5" s="214"/>
      <c r="N5" s="43"/>
      <c r="O5" s="43"/>
      <c r="P5" s="43"/>
      <c r="Q5" s="43"/>
      <c r="R5" s="41" t="s">
        <v>3</v>
      </c>
      <c r="S5" s="42" t="s">
        <v>813</v>
      </c>
    </row>
    <row r="6" spans="1:23" ht="26.25" x14ac:dyDescent="0.25">
      <c r="C6" s="40"/>
      <c r="Q6" s="1"/>
      <c r="R6" s="44" t="s">
        <v>4</v>
      </c>
      <c r="S6" s="42" t="s">
        <v>818</v>
      </c>
    </row>
    <row r="7" spans="1:23" x14ac:dyDescent="0.25">
      <c r="A7" s="215" t="s">
        <v>5</v>
      </c>
      <c r="B7" s="215"/>
      <c r="C7" s="215"/>
      <c r="D7" s="215"/>
      <c r="E7" s="215"/>
      <c r="F7" s="215"/>
      <c r="G7" s="215"/>
      <c r="H7" s="215"/>
      <c r="I7" s="215"/>
      <c r="J7" s="215"/>
      <c r="K7" s="215" t="s">
        <v>56</v>
      </c>
      <c r="L7" s="215"/>
      <c r="M7" s="215"/>
      <c r="N7" s="215"/>
      <c r="O7" s="215"/>
      <c r="P7" s="215"/>
      <c r="Q7" s="215"/>
      <c r="R7" s="217" t="s">
        <v>6</v>
      </c>
      <c r="S7" s="218"/>
    </row>
    <row r="8" spans="1:23" x14ac:dyDescent="0.25">
      <c r="A8" s="215"/>
      <c r="B8" s="215"/>
      <c r="C8" s="215"/>
      <c r="D8" s="215"/>
      <c r="E8" s="215"/>
      <c r="F8" s="215"/>
      <c r="G8" s="215"/>
      <c r="H8" s="215"/>
      <c r="I8" s="215"/>
      <c r="J8" s="215"/>
      <c r="K8" s="216"/>
      <c r="L8" s="216"/>
      <c r="M8" s="216"/>
      <c r="N8" s="216"/>
      <c r="O8" s="216"/>
      <c r="P8" s="216"/>
      <c r="Q8" s="216"/>
      <c r="R8" s="217"/>
      <c r="S8" s="219"/>
    </row>
    <row r="9" spans="1:23" x14ac:dyDescent="0.25">
      <c r="A9" s="176" t="s">
        <v>7</v>
      </c>
      <c r="B9" s="176"/>
      <c r="C9" s="176"/>
      <c r="D9" s="176"/>
      <c r="E9" s="176"/>
      <c r="F9" s="176"/>
      <c r="G9" s="176"/>
      <c r="H9" s="176"/>
      <c r="I9" s="176"/>
      <c r="J9" s="176"/>
      <c r="K9" s="220" t="s">
        <v>26</v>
      </c>
      <c r="L9" s="220"/>
      <c r="M9" s="220"/>
      <c r="N9" s="220"/>
      <c r="O9" s="220"/>
      <c r="P9" s="220"/>
      <c r="Q9" s="220"/>
      <c r="R9" s="41" t="s">
        <v>8</v>
      </c>
      <c r="S9" s="42" t="s">
        <v>9</v>
      </c>
    </row>
    <row r="10" spans="1:23" x14ac:dyDescent="0.25">
      <c r="A10" s="43" t="s">
        <v>175</v>
      </c>
      <c r="B10" s="43"/>
      <c r="C10" s="43"/>
      <c r="D10" s="43"/>
      <c r="E10" s="43"/>
      <c r="F10" s="43"/>
      <c r="G10" s="43"/>
      <c r="H10" s="43"/>
      <c r="I10" s="43"/>
      <c r="J10" s="43"/>
      <c r="K10" s="43"/>
      <c r="L10" s="43"/>
      <c r="Q10" s="1"/>
      <c r="R10" s="45" t="s">
        <v>10</v>
      </c>
      <c r="S10" s="42" t="s">
        <v>176</v>
      </c>
    </row>
    <row r="11" spans="1:23" x14ac:dyDescent="0.25">
      <c r="P11" s="46"/>
      <c r="Q11" s="3"/>
    </row>
    <row r="12" spans="1:23" ht="25.5" customHeight="1" x14ac:dyDescent="0.25">
      <c r="A12" s="207" t="s">
        <v>11</v>
      </c>
      <c r="B12" s="207" t="s">
        <v>12</v>
      </c>
      <c r="C12" s="207"/>
      <c r="D12" s="207"/>
      <c r="E12" s="207"/>
      <c r="F12" s="141"/>
      <c r="G12" s="141"/>
      <c r="H12" s="141"/>
      <c r="I12" s="141"/>
      <c r="J12" s="196" t="s">
        <v>13</v>
      </c>
      <c r="K12" s="197"/>
      <c r="L12" s="198"/>
      <c r="M12" s="207" t="s">
        <v>28</v>
      </c>
      <c r="N12" s="207" t="s">
        <v>14</v>
      </c>
      <c r="O12" s="165" t="s">
        <v>758</v>
      </c>
      <c r="P12" s="207" t="s">
        <v>606</v>
      </c>
      <c r="Q12" s="207" t="s">
        <v>15</v>
      </c>
      <c r="R12" s="207"/>
      <c r="S12" s="207"/>
    </row>
    <row r="13" spans="1:23" ht="15" customHeight="1" x14ac:dyDescent="0.25">
      <c r="A13" s="207"/>
      <c r="B13" s="207"/>
      <c r="C13" s="207"/>
      <c r="D13" s="207"/>
      <c r="E13" s="207"/>
      <c r="F13" s="141"/>
      <c r="G13" s="141"/>
      <c r="H13" s="141"/>
      <c r="I13" s="141"/>
      <c r="J13" s="207" t="s">
        <v>16</v>
      </c>
      <c r="K13" s="207"/>
      <c r="L13" s="208" t="s">
        <v>188</v>
      </c>
      <c r="M13" s="207"/>
      <c r="N13" s="207"/>
      <c r="O13" s="165"/>
      <c r="P13" s="207"/>
      <c r="Q13" s="207" t="s">
        <v>608</v>
      </c>
      <c r="R13" s="207" t="s">
        <v>609</v>
      </c>
      <c r="S13" s="207" t="s">
        <v>610</v>
      </c>
    </row>
    <row r="14" spans="1:23" ht="49.5" customHeight="1" x14ac:dyDescent="0.25">
      <c r="A14" s="207"/>
      <c r="B14" s="207"/>
      <c r="C14" s="207"/>
      <c r="D14" s="207"/>
      <c r="E14" s="207"/>
      <c r="F14" s="141"/>
      <c r="G14" s="141"/>
      <c r="H14" s="141"/>
      <c r="I14" s="141"/>
      <c r="J14" s="207"/>
      <c r="K14" s="207"/>
      <c r="L14" s="209"/>
      <c r="M14" s="207"/>
      <c r="N14" s="207"/>
      <c r="O14" s="165"/>
      <c r="P14" s="207"/>
      <c r="Q14" s="207"/>
      <c r="R14" s="207"/>
      <c r="S14" s="207"/>
    </row>
    <row r="15" spans="1:23" x14ac:dyDescent="0.25">
      <c r="A15" s="47">
        <v>1</v>
      </c>
      <c r="B15" s="207">
        <v>2</v>
      </c>
      <c r="C15" s="207"/>
      <c r="D15" s="207"/>
      <c r="E15" s="207"/>
      <c r="F15" s="141"/>
      <c r="G15" s="141"/>
      <c r="H15" s="141"/>
      <c r="I15" s="141"/>
      <c r="J15" s="207">
        <v>3</v>
      </c>
      <c r="K15" s="207"/>
      <c r="L15" s="141">
        <v>4</v>
      </c>
      <c r="M15" s="141">
        <v>5</v>
      </c>
      <c r="N15" s="141">
        <v>6</v>
      </c>
      <c r="O15" s="141">
        <v>7</v>
      </c>
      <c r="P15" s="141">
        <v>8</v>
      </c>
      <c r="Q15" s="141">
        <v>9</v>
      </c>
      <c r="R15" s="141">
        <v>10</v>
      </c>
      <c r="S15" s="141">
        <v>11</v>
      </c>
    </row>
    <row r="16" spans="1:23" ht="88.5" customHeight="1" x14ac:dyDescent="0.3">
      <c r="A16" s="142" t="s">
        <v>765</v>
      </c>
      <c r="B16" s="162" t="s">
        <v>310</v>
      </c>
      <c r="C16" s="163"/>
      <c r="D16" s="163"/>
      <c r="E16" s="164"/>
      <c r="F16" s="141"/>
      <c r="G16" s="141"/>
      <c r="H16" s="141"/>
      <c r="I16" s="141"/>
      <c r="J16" s="165" t="s">
        <v>190</v>
      </c>
      <c r="K16" s="165"/>
      <c r="L16" s="25" t="s">
        <v>189</v>
      </c>
      <c r="M16" s="141" t="s">
        <v>25</v>
      </c>
      <c r="N16" s="48">
        <v>1</v>
      </c>
      <c r="O16" s="2">
        <v>121299480</v>
      </c>
      <c r="P16" s="2">
        <v>106789674.81</v>
      </c>
      <c r="Q16" s="2">
        <v>142987810</v>
      </c>
      <c r="R16" s="2">
        <v>150566160</v>
      </c>
      <c r="S16" s="98">
        <v>157642770</v>
      </c>
      <c r="T16" s="3"/>
      <c r="U16" s="14"/>
      <c r="V16" s="19"/>
      <c r="W16" s="14">
        <f>U16+U35</f>
        <v>0</v>
      </c>
    </row>
    <row r="17" spans="1:26" ht="81" customHeight="1" x14ac:dyDescent="0.25">
      <c r="A17" s="142" t="s">
        <v>765</v>
      </c>
      <c r="B17" s="206" t="s">
        <v>311</v>
      </c>
      <c r="C17" s="206"/>
      <c r="D17" s="206"/>
      <c r="E17" s="206"/>
      <c r="F17" s="147"/>
      <c r="G17" s="147"/>
      <c r="H17" s="147"/>
      <c r="I17" s="147"/>
      <c r="J17" s="165" t="s">
        <v>323</v>
      </c>
      <c r="K17" s="165"/>
      <c r="L17" s="25" t="s">
        <v>191</v>
      </c>
      <c r="M17" s="141" t="s">
        <v>25</v>
      </c>
      <c r="N17" s="48">
        <v>2</v>
      </c>
      <c r="O17" s="2">
        <v>22182720</v>
      </c>
      <c r="P17" s="2">
        <v>21595828.899999999</v>
      </c>
      <c r="Q17" s="2">
        <v>25182340</v>
      </c>
      <c r="R17" s="2">
        <v>26003210</v>
      </c>
      <c r="S17" s="98">
        <v>27188600</v>
      </c>
      <c r="T17" s="3"/>
      <c r="U17" s="4"/>
      <c r="V17" s="5"/>
      <c r="W17" s="5"/>
      <c r="X17" s="6"/>
      <c r="Y17" s="6"/>
      <c r="Z17" s="7"/>
    </row>
    <row r="18" spans="1:26" ht="92.25" customHeight="1" x14ac:dyDescent="0.25">
      <c r="A18" s="142" t="s">
        <v>765</v>
      </c>
      <c r="B18" s="203" t="s">
        <v>192</v>
      </c>
      <c r="C18" s="204"/>
      <c r="D18" s="204"/>
      <c r="E18" s="205"/>
      <c r="F18" s="147"/>
      <c r="G18" s="147"/>
      <c r="H18" s="147"/>
      <c r="I18" s="147"/>
      <c r="J18" s="165" t="s">
        <v>193</v>
      </c>
      <c r="K18" s="165"/>
      <c r="L18" s="25" t="s">
        <v>179</v>
      </c>
      <c r="M18" s="141" t="s">
        <v>25</v>
      </c>
      <c r="N18" s="48">
        <v>3</v>
      </c>
      <c r="O18" s="2">
        <v>21319230</v>
      </c>
      <c r="P18" s="2">
        <v>18188244.699999999</v>
      </c>
      <c r="Q18" s="2">
        <v>19469690</v>
      </c>
      <c r="R18" s="2">
        <v>20890980</v>
      </c>
      <c r="S18" s="98">
        <v>22374240</v>
      </c>
      <c r="T18" s="3"/>
      <c r="U18" s="4"/>
      <c r="V18" s="5"/>
      <c r="W18" s="5"/>
      <c r="X18" s="6"/>
      <c r="Y18" s="6"/>
      <c r="Z18" s="7"/>
    </row>
    <row r="19" spans="1:26" ht="65.25" customHeight="1" x14ac:dyDescent="0.25">
      <c r="A19" s="142" t="s">
        <v>765</v>
      </c>
      <c r="B19" s="203" t="s">
        <v>21</v>
      </c>
      <c r="C19" s="204"/>
      <c r="D19" s="204"/>
      <c r="E19" s="205"/>
      <c r="F19" s="147"/>
      <c r="G19" s="147"/>
      <c r="H19" s="147"/>
      <c r="I19" s="147"/>
      <c r="J19" s="165" t="s">
        <v>194</v>
      </c>
      <c r="K19" s="165"/>
      <c r="L19" s="25" t="s">
        <v>21</v>
      </c>
      <c r="M19" s="141" t="s">
        <v>25</v>
      </c>
      <c r="N19" s="48">
        <v>4</v>
      </c>
      <c r="O19" s="2">
        <v>26938.09</v>
      </c>
      <c r="P19" s="2">
        <v>25897.09</v>
      </c>
      <c r="Q19" s="2"/>
      <c r="R19" s="2"/>
      <c r="S19" s="98"/>
      <c r="T19" s="3"/>
    </row>
    <row r="20" spans="1:26" ht="58.5" customHeight="1" x14ac:dyDescent="0.25">
      <c r="A20" s="142" t="s">
        <v>765</v>
      </c>
      <c r="B20" s="203" t="s">
        <v>22</v>
      </c>
      <c r="C20" s="204"/>
      <c r="D20" s="204"/>
      <c r="E20" s="205"/>
      <c r="F20" s="147"/>
      <c r="G20" s="147"/>
      <c r="H20" s="147"/>
      <c r="I20" s="147"/>
      <c r="J20" s="165" t="s">
        <v>195</v>
      </c>
      <c r="K20" s="165"/>
      <c r="L20" s="25" t="s">
        <v>22</v>
      </c>
      <c r="M20" s="141" t="s">
        <v>25</v>
      </c>
      <c r="N20" s="48">
        <v>5</v>
      </c>
      <c r="O20" s="2">
        <v>3517450</v>
      </c>
      <c r="P20" s="2">
        <v>3785588.38</v>
      </c>
      <c r="Q20" s="2">
        <v>3643270</v>
      </c>
      <c r="R20" s="2">
        <v>3923800</v>
      </c>
      <c r="S20" s="98">
        <v>4382890</v>
      </c>
      <c r="T20" s="3"/>
    </row>
    <row r="21" spans="1:26" ht="79.5" customHeight="1" x14ac:dyDescent="0.25">
      <c r="A21" s="142" t="s">
        <v>765</v>
      </c>
      <c r="B21" s="203" t="s">
        <v>196</v>
      </c>
      <c r="C21" s="204"/>
      <c r="D21" s="204"/>
      <c r="E21" s="205"/>
      <c r="F21" s="147"/>
      <c r="G21" s="147"/>
      <c r="H21" s="147"/>
      <c r="I21" s="147"/>
      <c r="J21" s="165" t="s">
        <v>198</v>
      </c>
      <c r="K21" s="165"/>
      <c r="L21" s="25" t="s">
        <v>197</v>
      </c>
      <c r="M21" s="141" t="s">
        <v>25</v>
      </c>
      <c r="N21" s="48">
        <v>6</v>
      </c>
      <c r="O21" s="2">
        <v>2934822.06</v>
      </c>
      <c r="P21" s="2">
        <v>3139079.33</v>
      </c>
      <c r="Q21" s="2">
        <v>3664000</v>
      </c>
      <c r="R21" s="2">
        <v>4104000</v>
      </c>
      <c r="S21" s="98">
        <v>4514000</v>
      </c>
      <c r="T21" s="3"/>
    </row>
    <row r="22" spans="1:26" ht="66" customHeight="1" x14ac:dyDescent="0.25">
      <c r="A22" s="142" t="s">
        <v>765</v>
      </c>
      <c r="B22" s="203" t="s">
        <v>27</v>
      </c>
      <c r="C22" s="204"/>
      <c r="D22" s="204"/>
      <c r="E22" s="205"/>
      <c r="F22" s="147"/>
      <c r="G22" s="147"/>
      <c r="H22" s="147"/>
      <c r="I22" s="147"/>
      <c r="J22" s="165" t="s">
        <v>200</v>
      </c>
      <c r="K22" s="165"/>
      <c r="L22" s="25" t="s">
        <v>199</v>
      </c>
      <c r="M22" s="141" t="s">
        <v>25</v>
      </c>
      <c r="N22" s="48">
        <v>7</v>
      </c>
      <c r="O22" s="2">
        <v>14302000</v>
      </c>
      <c r="P22" s="2">
        <v>6222583.0099999998</v>
      </c>
      <c r="Q22" s="2">
        <v>14136000</v>
      </c>
      <c r="R22" s="2">
        <v>14236000</v>
      </c>
      <c r="S22" s="98">
        <v>14236000</v>
      </c>
      <c r="T22" s="3"/>
    </row>
    <row r="23" spans="1:26" ht="50.25" customHeight="1" x14ac:dyDescent="0.25">
      <c r="A23" s="142" t="s">
        <v>765</v>
      </c>
      <c r="B23" s="203" t="s">
        <v>201</v>
      </c>
      <c r="C23" s="204"/>
      <c r="D23" s="204"/>
      <c r="E23" s="205"/>
      <c r="F23" s="147"/>
      <c r="G23" s="147"/>
      <c r="H23" s="147"/>
      <c r="I23" s="147"/>
      <c r="J23" s="165" t="s">
        <v>202</v>
      </c>
      <c r="K23" s="165"/>
      <c r="L23" s="25" t="s">
        <v>203</v>
      </c>
      <c r="M23" s="141" t="s">
        <v>25</v>
      </c>
      <c r="N23" s="48">
        <v>8</v>
      </c>
      <c r="O23" s="2">
        <v>43367000</v>
      </c>
      <c r="P23" s="2">
        <v>23697655.219999999</v>
      </c>
      <c r="Q23" s="2">
        <v>42936000</v>
      </c>
      <c r="R23" s="2">
        <v>45358000</v>
      </c>
      <c r="S23" s="98">
        <v>47920000</v>
      </c>
      <c r="T23" s="3"/>
    </row>
    <row r="24" spans="1:26" ht="52.5" customHeight="1" x14ac:dyDescent="0.25">
      <c r="A24" s="142" t="s">
        <v>765</v>
      </c>
      <c r="B24" s="199" t="s">
        <v>204</v>
      </c>
      <c r="C24" s="199"/>
      <c r="D24" s="199"/>
      <c r="E24" s="199"/>
      <c r="F24" s="147"/>
      <c r="G24" s="147"/>
      <c r="H24" s="147"/>
      <c r="I24" s="147"/>
      <c r="J24" s="165" t="s">
        <v>205</v>
      </c>
      <c r="K24" s="165"/>
      <c r="L24" s="25" t="s">
        <v>206</v>
      </c>
      <c r="M24" s="141" t="s">
        <v>25</v>
      </c>
      <c r="N24" s="48">
        <v>9</v>
      </c>
      <c r="O24" s="2">
        <v>4155333.33</v>
      </c>
      <c r="P24" s="2">
        <v>4605350.75</v>
      </c>
      <c r="Q24" s="2">
        <v>4725800</v>
      </c>
      <c r="R24" s="2">
        <v>4787800</v>
      </c>
      <c r="S24" s="98">
        <v>4849800</v>
      </c>
      <c r="T24" s="3">
        <f>SUM(P24:P32)</f>
        <v>4624750.75</v>
      </c>
    </row>
    <row r="25" spans="1:26" ht="87" customHeight="1" x14ac:dyDescent="0.25">
      <c r="A25" s="142" t="s">
        <v>766</v>
      </c>
      <c r="B25" s="199" t="s">
        <v>207</v>
      </c>
      <c r="C25" s="199"/>
      <c r="D25" s="199"/>
      <c r="E25" s="199"/>
      <c r="F25" s="147"/>
      <c r="G25" s="147"/>
      <c r="H25" s="147"/>
      <c r="I25" s="147"/>
      <c r="J25" s="165" t="s">
        <v>57</v>
      </c>
      <c r="K25" s="165"/>
      <c r="L25" s="25" t="s">
        <v>29</v>
      </c>
      <c r="M25" s="141" t="s">
        <v>34</v>
      </c>
      <c r="N25" s="48">
        <v>10</v>
      </c>
      <c r="O25" s="2">
        <v>2000</v>
      </c>
      <c r="P25" s="2">
        <v>2100</v>
      </c>
      <c r="Q25" s="2">
        <v>1200</v>
      </c>
      <c r="R25" s="2">
        <v>1200</v>
      </c>
      <c r="S25" s="98">
        <v>1200</v>
      </c>
      <c r="T25" s="3">
        <f>Q25+Q26+Q27+Q28+Q29+Q30+Q31+Q32+Q33</f>
        <v>29200</v>
      </c>
      <c r="U25" s="3"/>
    </row>
    <row r="26" spans="1:26" ht="104.25" customHeight="1" x14ac:dyDescent="0.25">
      <c r="A26" s="142" t="s">
        <v>767</v>
      </c>
      <c r="B26" s="199" t="s">
        <v>207</v>
      </c>
      <c r="C26" s="199"/>
      <c r="D26" s="199"/>
      <c r="E26" s="199"/>
      <c r="F26" s="147"/>
      <c r="G26" s="147"/>
      <c r="H26" s="147"/>
      <c r="I26" s="147"/>
      <c r="J26" s="165" t="s">
        <v>180</v>
      </c>
      <c r="K26" s="165"/>
      <c r="L26" s="25" t="s">
        <v>29</v>
      </c>
      <c r="M26" s="141" t="s">
        <v>181</v>
      </c>
      <c r="N26" s="48">
        <v>11</v>
      </c>
      <c r="O26" s="2">
        <v>1000</v>
      </c>
      <c r="P26" s="2">
        <v>200</v>
      </c>
      <c r="Q26" s="2">
        <v>600</v>
      </c>
      <c r="R26" s="2">
        <v>600</v>
      </c>
      <c r="S26" s="98">
        <v>600</v>
      </c>
      <c r="T26" s="3"/>
      <c r="U26" s="3"/>
    </row>
    <row r="27" spans="1:26" ht="104.25" customHeight="1" x14ac:dyDescent="0.25">
      <c r="A27" s="142" t="s">
        <v>768</v>
      </c>
      <c r="B27" s="199" t="s">
        <v>207</v>
      </c>
      <c r="C27" s="199"/>
      <c r="D27" s="199"/>
      <c r="E27" s="199"/>
      <c r="F27" s="146"/>
      <c r="G27" s="147"/>
      <c r="H27" s="143"/>
      <c r="I27" s="143"/>
      <c r="J27" s="166" t="s">
        <v>182</v>
      </c>
      <c r="K27" s="202"/>
      <c r="L27" s="25" t="s">
        <v>29</v>
      </c>
      <c r="M27" s="141" t="s">
        <v>45</v>
      </c>
      <c r="N27" s="48">
        <v>12</v>
      </c>
      <c r="O27" s="2">
        <v>2400</v>
      </c>
      <c r="P27" s="2">
        <v>5200</v>
      </c>
      <c r="Q27" s="2">
        <v>2600</v>
      </c>
      <c r="R27" s="2">
        <v>2600</v>
      </c>
      <c r="S27" s="98">
        <v>2600</v>
      </c>
      <c r="T27" s="2"/>
    </row>
    <row r="28" spans="1:26" ht="104.25" customHeight="1" x14ac:dyDescent="0.25">
      <c r="A28" s="142" t="s">
        <v>769</v>
      </c>
      <c r="B28" s="199" t="s">
        <v>207</v>
      </c>
      <c r="C28" s="199"/>
      <c r="D28" s="199"/>
      <c r="E28" s="199"/>
      <c r="F28" s="147"/>
      <c r="G28" s="147"/>
      <c r="H28" s="147"/>
      <c r="I28" s="147"/>
      <c r="J28" s="165" t="s">
        <v>58</v>
      </c>
      <c r="K28" s="165"/>
      <c r="L28" s="25" t="s">
        <v>29</v>
      </c>
      <c r="M28" s="141" t="s">
        <v>35</v>
      </c>
      <c r="N28" s="48">
        <v>13</v>
      </c>
      <c r="O28" s="2">
        <v>3590</v>
      </c>
      <c r="P28" s="2">
        <v>2300</v>
      </c>
      <c r="Q28" s="2">
        <v>4000</v>
      </c>
      <c r="R28" s="2">
        <v>4000</v>
      </c>
      <c r="S28" s="98">
        <v>4000</v>
      </c>
      <c r="T28" s="3"/>
    </row>
    <row r="29" spans="1:26" ht="112.5" customHeight="1" x14ac:dyDescent="0.25">
      <c r="A29" s="142" t="s">
        <v>770</v>
      </c>
      <c r="B29" s="199" t="s">
        <v>207</v>
      </c>
      <c r="C29" s="199"/>
      <c r="D29" s="199"/>
      <c r="E29" s="199"/>
      <c r="F29" s="147"/>
      <c r="G29" s="147"/>
      <c r="H29" s="147"/>
      <c r="I29" s="147"/>
      <c r="J29" s="165" t="s">
        <v>59</v>
      </c>
      <c r="K29" s="165"/>
      <c r="L29" s="25" t="s">
        <v>29</v>
      </c>
      <c r="M29" s="141" t="s">
        <v>40</v>
      </c>
      <c r="N29" s="48">
        <v>14</v>
      </c>
      <c r="O29" s="2">
        <v>4000</v>
      </c>
      <c r="P29" s="2">
        <v>4000</v>
      </c>
      <c r="Q29" s="2">
        <v>6200</v>
      </c>
      <c r="R29" s="2">
        <v>6200</v>
      </c>
      <c r="S29" s="98">
        <v>6200</v>
      </c>
      <c r="T29" s="3"/>
    </row>
    <row r="30" spans="1:26" ht="111.75" customHeight="1" x14ac:dyDescent="0.25">
      <c r="A30" s="142" t="s">
        <v>771</v>
      </c>
      <c r="B30" s="199" t="s">
        <v>207</v>
      </c>
      <c r="C30" s="199"/>
      <c r="D30" s="199"/>
      <c r="E30" s="199"/>
      <c r="F30" s="147"/>
      <c r="G30" s="147"/>
      <c r="H30" s="147"/>
      <c r="I30" s="147"/>
      <c r="J30" s="165" t="s">
        <v>60</v>
      </c>
      <c r="K30" s="165"/>
      <c r="L30" s="25" t="s">
        <v>29</v>
      </c>
      <c r="M30" s="141" t="s">
        <v>41</v>
      </c>
      <c r="N30" s="48">
        <v>15</v>
      </c>
      <c r="O30" s="2">
        <v>7500</v>
      </c>
      <c r="P30" s="2">
        <v>1400</v>
      </c>
      <c r="Q30" s="2">
        <v>4000</v>
      </c>
      <c r="R30" s="2">
        <v>4000</v>
      </c>
      <c r="S30" s="98">
        <v>4000</v>
      </c>
      <c r="T30" s="3"/>
    </row>
    <row r="31" spans="1:26" ht="89.25" x14ac:dyDescent="0.25">
      <c r="A31" s="142" t="s">
        <v>772</v>
      </c>
      <c r="B31" s="199" t="s">
        <v>207</v>
      </c>
      <c r="C31" s="199"/>
      <c r="D31" s="199"/>
      <c r="E31" s="199"/>
      <c r="F31" s="147"/>
      <c r="G31" s="147"/>
      <c r="H31" s="147"/>
      <c r="I31" s="147"/>
      <c r="J31" s="165" t="s">
        <v>61</v>
      </c>
      <c r="K31" s="165"/>
      <c r="L31" s="25" t="s">
        <v>29</v>
      </c>
      <c r="M31" s="141" t="s">
        <v>163</v>
      </c>
      <c r="N31" s="48">
        <v>16</v>
      </c>
      <c r="O31" s="2">
        <v>4500</v>
      </c>
      <c r="P31" s="2">
        <v>3000</v>
      </c>
      <c r="Q31" s="2">
        <v>5100</v>
      </c>
      <c r="R31" s="2">
        <v>5100</v>
      </c>
      <c r="S31" s="98">
        <v>5100</v>
      </c>
      <c r="T31" s="3"/>
    </row>
    <row r="32" spans="1:26" ht="89.25" x14ac:dyDescent="0.25">
      <c r="A32" s="142" t="s">
        <v>773</v>
      </c>
      <c r="B32" s="199" t="s">
        <v>207</v>
      </c>
      <c r="C32" s="199"/>
      <c r="D32" s="199"/>
      <c r="E32" s="199"/>
      <c r="F32" s="147"/>
      <c r="G32" s="147"/>
      <c r="H32" s="147"/>
      <c r="I32" s="147"/>
      <c r="J32" s="165" t="s">
        <v>62</v>
      </c>
      <c r="K32" s="165"/>
      <c r="L32" s="25" t="s">
        <v>29</v>
      </c>
      <c r="M32" s="141" t="s">
        <v>43</v>
      </c>
      <c r="N32" s="48">
        <v>17</v>
      </c>
      <c r="O32" s="2">
        <v>1000</v>
      </c>
      <c r="P32" s="2">
        <v>1200</v>
      </c>
      <c r="Q32" s="2">
        <v>3500</v>
      </c>
      <c r="R32" s="2">
        <v>3500</v>
      </c>
      <c r="S32" s="98">
        <v>3500</v>
      </c>
      <c r="T32" s="3"/>
    </row>
    <row r="33" spans="1:25" ht="114" customHeight="1" x14ac:dyDescent="0.25">
      <c r="A33" s="142" t="s">
        <v>774</v>
      </c>
      <c r="B33" s="199" t="s">
        <v>207</v>
      </c>
      <c r="C33" s="199"/>
      <c r="D33" s="199"/>
      <c r="E33" s="199"/>
      <c r="F33" s="147"/>
      <c r="G33" s="147"/>
      <c r="H33" s="147"/>
      <c r="I33" s="147"/>
      <c r="J33" s="165" t="s">
        <v>63</v>
      </c>
      <c r="K33" s="165"/>
      <c r="L33" s="25" t="s">
        <v>29</v>
      </c>
      <c r="M33" s="141" t="s">
        <v>36</v>
      </c>
      <c r="N33" s="48">
        <v>18</v>
      </c>
      <c r="O33" s="2">
        <v>2000</v>
      </c>
      <c r="P33" s="2">
        <v>1800</v>
      </c>
      <c r="Q33" s="2">
        <v>2000</v>
      </c>
      <c r="R33" s="2">
        <v>2000</v>
      </c>
      <c r="S33" s="98">
        <v>2000</v>
      </c>
      <c r="T33" s="3">
        <f>SUM(P24:P33)</f>
        <v>4626550.75</v>
      </c>
    </row>
    <row r="34" spans="1:25" ht="70.5" customHeight="1" x14ac:dyDescent="0.25">
      <c r="A34" s="142" t="s">
        <v>775</v>
      </c>
      <c r="B34" s="199" t="s">
        <v>208</v>
      </c>
      <c r="C34" s="199"/>
      <c r="D34" s="199"/>
      <c r="E34" s="199"/>
      <c r="F34" s="147"/>
      <c r="G34" s="147"/>
      <c r="H34" s="147"/>
      <c r="I34" s="147"/>
      <c r="J34" s="166" t="s">
        <v>210</v>
      </c>
      <c r="K34" s="167"/>
      <c r="L34" s="49" t="s">
        <v>209</v>
      </c>
      <c r="M34" s="141" t="s">
        <v>177</v>
      </c>
      <c r="N34" s="48">
        <v>19</v>
      </c>
      <c r="O34" s="2">
        <v>1666.67</v>
      </c>
      <c r="P34" s="2"/>
      <c r="Q34" s="2"/>
      <c r="R34" s="2"/>
      <c r="S34" s="98"/>
      <c r="T34" s="3">
        <f>Q35+Q37+Q38+Q39+Q40+Q41</f>
        <v>15132002.18</v>
      </c>
    </row>
    <row r="35" spans="1:25" ht="140.25" customHeight="1" x14ac:dyDescent="0.3">
      <c r="A35" s="142" t="s">
        <v>776</v>
      </c>
      <c r="B35" s="162" t="s">
        <v>212</v>
      </c>
      <c r="C35" s="163"/>
      <c r="D35" s="163"/>
      <c r="E35" s="164"/>
      <c r="F35" s="147"/>
      <c r="G35" s="147"/>
      <c r="H35" s="147"/>
      <c r="I35" s="147"/>
      <c r="J35" s="165" t="s">
        <v>64</v>
      </c>
      <c r="K35" s="165"/>
      <c r="L35" s="25" t="s">
        <v>320</v>
      </c>
      <c r="M35" s="141" t="s">
        <v>178</v>
      </c>
      <c r="N35" s="48">
        <v>20</v>
      </c>
      <c r="O35" s="2">
        <v>12628000</v>
      </c>
      <c r="P35" s="2">
        <v>4783837.3899999997</v>
      </c>
      <c r="Q35" s="2">
        <v>8100000</v>
      </c>
      <c r="R35" s="2">
        <v>8100000</v>
      </c>
      <c r="S35" s="98">
        <v>8100000</v>
      </c>
      <c r="T35" s="3"/>
      <c r="U35" s="14"/>
    </row>
    <row r="36" spans="1:25" ht="126.75" customHeight="1" x14ac:dyDescent="0.3">
      <c r="A36" s="142" t="s">
        <v>777</v>
      </c>
      <c r="B36" s="162" t="s">
        <v>549</v>
      </c>
      <c r="C36" s="163"/>
      <c r="D36" s="163"/>
      <c r="E36" s="164"/>
      <c r="F36" s="147"/>
      <c r="G36" s="147"/>
      <c r="H36" s="147"/>
      <c r="I36" s="147"/>
      <c r="J36" s="165" t="s">
        <v>69</v>
      </c>
      <c r="K36" s="165"/>
      <c r="L36" s="25" t="s">
        <v>218</v>
      </c>
      <c r="M36" s="141" t="s">
        <v>178</v>
      </c>
      <c r="N36" s="48">
        <v>21</v>
      </c>
      <c r="O36" s="2"/>
      <c r="P36" s="2">
        <v>79808.66</v>
      </c>
      <c r="Q36" s="2"/>
      <c r="R36" s="2"/>
      <c r="S36" s="98"/>
      <c r="T36" s="3"/>
      <c r="U36" s="14"/>
    </row>
    <row r="37" spans="1:25" ht="138.75" customHeight="1" x14ac:dyDescent="0.25">
      <c r="A37" s="142" t="s">
        <v>778</v>
      </c>
      <c r="B37" s="162" t="s">
        <v>211</v>
      </c>
      <c r="C37" s="163"/>
      <c r="D37" s="163"/>
      <c r="E37" s="164"/>
      <c r="F37" s="147"/>
      <c r="G37" s="147"/>
      <c r="H37" s="147"/>
      <c r="I37" s="147"/>
      <c r="J37" s="165" t="s">
        <v>65</v>
      </c>
      <c r="K37" s="165"/>
      <c r="L37" s="25" t="s">
        <v>320</v>
      </c>
      <c r="M37" s="141" t="s">
        <v>30</v>
      </c>
      <c r="N37" s="48">
        <v>22</v>
      </c>
      <c r="O37" s="2">
        <v>3404107.54</v>
      </c>
      <c r="P37" s="2">
        <v>2204425.9</v>
      </c>
      <c r="Q37" s="2">
        <v>3877580.42</v>
      </c>
      <c r="R37" s="2">
        <v>3877580.42</v>
      </c>
      <c r="S37" s="98">
        <v>3877580.42</v>
      </c>
      <c r="T37" s="3"/>
    </row>
    <row r="38" spans="1:25" ht="116.45" customHeight="1" x14ac:dyDescent="0.25">
      <c r="A38" s="142" t="s">
        <v>778</v>
      </c>
      <c r="B38" s="162" t="s">
        <v>213</v>
      </c>
      <c r="C38" s="163"/>
      <c r="D38" s="163"/>
      <c r="E38" s="164"/>
      <c r="F38" s="147"/>
      <c r="G38" s="147"/>
      <c r="H38" s="147"/>
      <c r="I38" s="147"/>
      <c r="J38" s="165" t="s">
        <v>66</v>
      </c>
      <c r="K38" s="165"/>
      <c r="L38" s="25" t="s">
        <v>214</v>
      </c>
      <c r="M38" s="141" t="s">
        <v>30</v>
      </c>
      <c r="N38" s="48">
        <v>23</v>
      </c>
      <c r="O38" s="2">
        <v>2503544.14</v>
      </c>
      <c r="P38" s="2">
        <v>1715183.82</v>
      </c>
      <c r="Q38" s="2">
        <v>2674257.96</v>
      </c>
      <c r="R38" s="2">
        <v>2674257.96</v>
      </c>
      <c r="S38" s="98">
        <v>2674257.96</v>
      </c>
      <c r="T38" s="3"/>
    </row>
    <row r="39" spans="1:25" ht="110.25" customHeight="1" x14ac:dyDescent="0.25">
      <c r="A39" s="142" t="s">
        <v>778</v>
      </c>
      <c r="B39" s="162" t="s">
        <v>215</v>
      </c>
      <c r="C39" s="163"/>
      <c r="D39" s="163"/>
      <c r="E39" s="164"/>
      <c r="F39" s="147"/>
      <c r="G39" s="147"/>
      <c r="H39" s="147"/>
      <c r="I39" s="147"/>
      <c r="J39" s="165" t="s">
        <v>67</v>
      </c>
      <c r="K39" s="165"/>
      <c r="L39" s="25" t="s">
        <v>216</v>
      </c>
      <c r="M39" s="141" t="s">
        <v>30</v>
      </c>
      <c r="N39" s="48">
        <v>24</v>
      </c>
      <c r="O39" s="2">
        <v>442056.65</v>
      </c>
      <c r="P39" s="2">
        <v>184206.15</v>
      </c>
      <c r="Q39" s="2">
        <v>400104.14</v>
      </c>
      <c r="R39" s="2">
        <v>400104.14</v>
      </c>
      <c r="S39" s="98">
        <v>400104.14</v>
      </c>
      <c r="T39" s="3"/>
    </row>
    <row r="40" spans="1:25" ht="90.75" customHeight="1" x14ac:dyDescent="0.25">
      <c r="A40" s="142" t="s">
        <v>778</v>
      </c>
      <c r="B40" s="162" t="s">
        <v>217</v>
      </c>
      <c r="C40" s="163"/>
      <c r="D40" s="163"/>
      <c r="E40" s="164"/>
      <c r="F40" s="147"/>
      <c r="G40" s="147"/>
      <c r="H40" s="147"/>
      <c r="I40" s="147"/>
      <c r="J40" s="165" t="s">
        <v>68</v>
      </c>
      <c r="K40" s="165"/>
      <c r="L40" s="25" t="s">
        <v>217</v>
      </c>
      <c r="M40" s="141" t="s">
        <v>30</v>
      </c>
      <c r="N40" s="48">
        <v>25</v>
      </c>
      <c r="O40" s="2">
        <v>40118.36</v>
      </c>
      <c r="P40" s="2">
        <v>19878.759999999998</v>
      </c>
      <c r="Q40" s="2">
        <v>41525.699999999997</v>
      </c>
      <c r="R40" s="2">
        <v>41525.699999999997</v>
      </c>
      <c r="S40" s="98">
        <v>41525.699999999997</v>
      </c>
      <c r="T40" s="3"/>
    </row>
    <row r="41" spans="1:25" ht="128.25" customHeight="1" x14ac:dyDescent="0.25">
      <c r="A41" s="142" t="s">
        <v>775</v>
      </c>
      <c r="B41" s="162" t="s">
        <v>219</v>
      </c>
      <c r="C41" s="163"/>
      <c r="D41" s="163"/>
      <c r="E41" s="164"/>
      <c r="F41" s="147"/>
      <c r="G41" s="147"/>
      <c r="H41" s="143"/>
      <c r="I41" s="143"/>
      <c r="J41" s="166" t="s">
        <v>183</v>
      </c>
      <c r="K41" s="167"/>
      <c r="L41" s="150" t="s">
        <v>219</v>
      </c>
      <c r="M41" s="141" t="s">
        <v>177</v>
      </c>
      <c r="N41" s="48">
        <v>26</v>
      </c>
      <c r="O41" s="2">
        <v>3336</v>
      </c>
      <c r="P41" s="18"/>
      <c r="Q41" s="2">
        <v>38533.96</v>
      </c>
      <c r="R41" s="98">
        <v>38533.96</v>
      </c>
      <c r="S41" s="98">
        <v>38533.96</v>
      </c>
      <c r="T41" s="3"/>
    </row>
    <row r="42" spans="1:25" ht="149.25" customHeight="1" x14ac:dyDescent="0.25">
      <c r="A42" s="153" t="s">
        <v>775</v>
      </c>
      <c r="B42" s="178" t="s">
        <v>328</v>
      </c>
      <c r="C42" s="179"/>
      <c r="D42" s="179"/>
      <c r="E42" s="149"/>
      <c r="F42" s="152"/>
      <c r="G42" s="54"/>
      <c r="H42" s="148"/>
      <c r="I42" s="148"/>
      <c r="J42" s="200" t="s">
        <v>327</v>
      </c>
      <c r="K42" s="201"/>
      <c r="L42" s="56" t="s">
        <v>328</v>
      </c>
      <c r="M42" s="57" t="s">
        <v>177</v>
      </c>
      <c r="N42" s="48">
        <v>27</v>
      </c>
      <c r="O42" s="18">
        <v>688.68</v>
      </c>
      <c r="P42" s="18"/>
      <c r="Q42" s="18"/>
      <c r="R42" s="18"/>
      <c r="S42" s="98"/>
      <c r="T42" s="3">
        <f>SUM(P35:P42)</f>
        <v>8987340.6799999997</v>
      </c>
    </row>
    <row r="43" spans="1:25" ht="50.25" customHeight="1" x14ac:dyDescent="0.25">
      <c r="A43" s="142" t="s">
        <v>779</v>
      </c>
      <c r="B43" s="162" t="s">
        <v>23</v>
      </c>
      <c r="C43" s="163"/>
      <c r="D43" s="163"/>
      <c r="E43" s="163"/>
      <c r="F43" s="164"/>
      <c r="G43" s="147"/>
      <c r="H43" s="147"/>
      <c r="I43" s="147"/>
      <c r="J43" s="165" t="s">
        <v>220</v>
      </c>
      <c r="K43" s="165"/>
      <c r="L43" s="25" t="s">
        <v>23</v>
      </c>
      <c r="M43" s="141" t="s">
        <v>31</v>
      </c>
      <c r="N43" s="48">
        <v>28</v>
      </c>
      <c r="O43" s="2">
        <v>70000</v>
      </c>
      <c r="P43" s="2">
        <v>34555.379999999997</v>
      </c>
      <c r="Q43" s="2">
        <v>35400</v>
      </c>
      <c r="R43" s="2">
        <v>35400</v>
      </c>
      <c r="S43" s="98">
        <v>35400</v>
      </c>
      <c r="T43" s="3"/>
    </row>
    <row r="44" spans="1:25" ht="71.25" customHeight="1" x14ac:dyDescent="0.25">
      <c r="A44" s="142" t="s">
        <v>780</v>
      </c>
      <c r="B44" s="199" t="s">
        <v>32</v>
      </c>
      <c r="C44" s="199"/>
      <c r="D44" s="199"/>
      <c r="E44" s="199"/>
      <c r="F44" s="147"/>
      <c r="G44" s="147"/>
      <c r="H44" s="147"/>
      <c r="I44" s="147"/>
      <c r="J44" s="165" t="s">
        <v>70</v>
      </c>
      <c r="K44" s="165"/>
      <c r="L44" s="25" t="s">
        <v>221</v>
      </c>
      <c r="M44" s="141" t="s">
        <v>87</v>
      </c>
      <c r="N44" s="48">
        <v>29</v>
      </c>
      <c r="O44" s="2">
        <v>592526.88</v>
      </c>
      <c r="P44" s="2">
        <v>444395.16</v>
      </c>
      <c r="Q44" s="2">
        <v>717860.88</v>
      </c>
      <c r="R44" s="2">
        <v>717860.88</v>
      </c>
      <c r="S44" s="98">
        <v>717860.88</v>
      </c>
      <c r="T44" s="3"/>
      <c r="U44" s="8"/>
      <c r="V44" s="5"/>
      <c r="W44" s="5"/>
      <c r="X44" s="6"/>
      <c r="Y44" s="6"/>
    </row>
    <row r="45" spans="1:25" ht="76.5" x14ac:dyDescent="0.25">
      <c r="A45" s="142" t="s">
        <v>778</v>
      </c>
      <c r="B45" s="162" t="s">
        <v>24</v>
      </c>
      <c r="C45" s="163"/>
      <c r="D45" s="163"/>
      <c r="E45" s="164"/>
      <c r="F45" s="147"/>
      <c r="G45" s="147"/>
      <c r="H45" s="147"/>
      <c r="I45" s="147"/>
      <c r="J45" s="165" t="s">
        <v>73</v>
      </c>
      <c r="K45" s="165"/>
      <c r="L45" s="25" t="s">
        <v>222</v>
      </c>
      <c r="M45" s="141" t="s">
        <v>30</v>
      </c>
      <c r="N45" s="48">
        <v>30</v>
      </c>
      <c r="O45" s="2">
        <v>185606.48</v>
      </c>
      <c r="P45" s="2">
        <v>74868.009999999995</v>
      </c>
      <c r="Q45" s="2">
        <v>205651.97</v>
      </c>
      <c r="R45" s="2">
        <v>205651.97</v>
      </c>
      <c r="S45" s="98">
        <v>205651.97</v>
      </c>
      <c r="T45" s="3"/>
      <c r="U45" s="8"/>
      <c r="V45" s="5"/>
      <c r="W45" s="5"/>
      <c r="X45" s="6"/>
      <c r="Y45" s="6"/>
    </row>
    <row r="46" spans="1:25" ht="53.25" customHeight="1" x14ac:dyDescent="0.25">
      <c r="A46" s="142" t="s">
        <v>781</v>
      </c>
      <c r="B46" s="196" t="s">
        <v>71</v>
      </c>
      <c r="C46" s="197"/>
      <c r="D46" s="197"/>
      <c r="E46" s="198"/>
      <c r="F46" s="147"/>
      <c r="G46" s="147"/>
      <c r="H46" s="147"/>
      <c r="I46" s="147"/>
      <c r="J46" s="165" t="s">
        <v>72</v>
      </c>
      <c r="K46" s="165"/>
      <c r="L46" s="25" t="s">
        <v>223</v>
      </c>
      <c r="M46" s="141" t="s">
        <v>177</v>
      </c>
      <c r="N46" s="48">
        <v>31</v>
      </c>
      <c r="O46" s="2"/>
      <c r="P46" s="2">
        <v>9871.74</v>
      </c>
      <c r="Q46" s="2"/>
      <c r="R46" s="2"/>
      <c r="S46" s="98"/>
      <c r="T46" s="3"/>
    </row>
    <row r="47" spans="1:25" ht="76.5" x14ac:dyDescent="0.25">
      <c r="A47" s="142" t="s">
        <v>782</v>
      </c>
      <c r="B47" s="196" t="s">
        <v>71</v>
      </c>
      <c r="C47" s="197"/>
      <c r="D47" s="197"/>
      <c r="E47" s="198"/>
      <c r="F47" s="141"/>
      <c r="G47" s="141"/>
      <c r="H47" s="141"/>
      <c r="I47" s="141"/>
      <c r="J47" s="165" t="s">
        <v>74</v>
      </c>
      <c r="K47" s="165"/>
      <c r="L47" s="25" t="s">
        <v>223</v>
      </c>
      <c r="M47" s="141" t="s">
        <v>164</v>
      </c>
      <c r="N47" s="48">
        <v>32</v>
      </c>
      <c r="O47" s="2"/>
      <c r="P47" s="2">
        <v>132366.17000000001</v>
      </c>
      <c r="Q47" s="2"/>
      <c r="R47" s="2"/>
      <c r="S47" s="98"/>
      <c r="T47" s="3">
        <f>P46+P47+P48</f>
        <v>146097.61000000002</v>
      </c>
    </row>
    <row r="48" spans="1:25" ht="74.25" customHeight="1" x14ac:dyDescent="0.25">
      <c r="A48" s="142" t="s">
        <v>783</v>
      </c>
      <c r="B48" s="196" t="s">
        <v>71</v>
      </c>
      <c r="C48" s="197"/>
      <c r="D48" s="197"/>
      <c r="E48" s="198"/>
      <c r="F48" s="141"/>
      <c r="G48" s="141"/>
      <c r="H48" s="141"/>
      <c r="I48" s="141"/>
      <c r="J48" s="166" t="s">
        <v>526</v>
      </c>
      <c r="K48" s="167"/>
      <c r="L48" s="25" t="s">
        <v>223</v>
      </c>
      <c r="M48" s="141" t="s">
        <v>45</v>
      </c>
      <c r="N48" s="48">
        <v>33</v>
      </c>
      <c r="O48" s="2"/>
      <c r="P48" s="2">
        <v>3859.7</v>
      </c>
      <c r="Q48" s="2"/>
      <c r="R48" s="2"/>
      <c r="S48" s="98"/>
      <c r="T48" s="3"/>
    </row>
    <row r="49" spans="1:24" ht="126.75" hidden="1" customHeight="1" x14ac:dyDescent="0.25">
      <c r="A49" s="142" t="s">
        <v>589</v>
      </c>
      <c r="B49" s="193" t="s">
        <v>75</v>
      </c>
      <c r="C49" s="194"/>
      <c r="D49" s="194"/>
      <c r="E49" s="195"/>
      <c r="F49" s="141"/>
      <c r="G49" s="141"/>
      <c r="H49" s="141"/>
      <c r="I49" s="141"/>
      <c r="J49" s="165" t="s">
        <v>527</v>
      </c>
      <c r="K49" s="165"/>
      <c r="L49" s="25" t="s">
        <v>224</v>
      </c>
      <c r="M49" s="141" t="s">
        <v>181</v>
      </c>
      <c r="N49" s="48">
        <v>34</v>
      </c>
      <c r="O49" s="2">
        <v>0</v>
      </c>
      <c r="P49" s="2"/>
      <c r="Q49" s="2">
        <v>0</v>
      </c>
      <c r="R49" s="2">
        <v>0</v>
      </c>
      <c r="S49" s="98">
        <v>0</v>
      </c>
      <c r="T49" s="3">
        <f>SUM(P50:P51)</f>
        <v>4310333.04</v>
      </c>
    </row>
    <row r="50" spans="1:24" ht="126.75" customHeight="1" x14ac:dyDescent="0.25">
      <c r="A50" s="142" t="s">
        <v>778</v>
      </c>
      <c r="B50" s="193" t="s">
        <v>75</v>
      </c>
      <c r="C50" s="194"/>
      <c r="D50" s="194"/>
      <c r="E50" s="195"/>
      <c r="F50" s="141"/>
      <c r="G50" s="141"/>
      <c r="H50" s="141"/>
      <c r="I50" s="141"/>
      <c r="J50" s="166" t="s">
        <v>184</v>
      </c>
      <c r="K50" s="167"/>
      <c r="L50" s="150" t="s">
        <v>225</v>
      </c>
      <c r="M50" s="141" t="s">
        <v>30</v>
      </c>
      <c r="N50" s="48">
        <v>35</v>
      </c>
      <c r="O50" s="2">
        <v>1580000</v>
      </c>
      <c r="P50" s="2">
        <v>1580150</v>
      </c>
      <c r="Q50" s="2">
        <v>1000000</v>
      </c>
      <c r="R50" s="2">
        <v>1000000</v>
      </c>
      <c r="S50" s="98">
        <v>1000000</v>
      </c>
      <c r="T50" s="3"/>
    </row>
    <row r="51" spans="1:24" ht="90" customHeight="1" x14ac:dyDescent="0.25">
      <c r="A51" s="142" t="s">
        <v>778</v>
      </c>
      <c r="B51" s="162" t="s">
        <v>226</v>
      </c>
      <c r="C51" s="163"/>
      <c r="D51" s="163"/>
      <c r="E51" s="164"/>
      <c r="F51" s="165"/>
      <c r="G51" s="165"/>
      <c r="H51" s="142"/>
      <c r="I51" s="142"/>
      <c r="J51" s="165" t="s">
        <v>162</v>
      </c>
      <c r="K51" s="165"/>
      <c r="L51" s="25" t="s">
        <v>227</v>
      </c>
      <c r="M51" s="141" t="s">
        <v>30</v>
      </c>
      <c r="N51" s="48">
        <v>36</v>
      </c>
      <c r="O51" s="2">
        <v>500000</v>
      </c>
      <c r="P51" s="2">
        <v>2730183.04</v>
      </c>
      <c r="Q51" s="2">
        <v>500000</v>
      </c>
      <c r="R51" s="2">
        <v>500000</v>
      </c>
      <c r="S51" s="98">
        <v>500000</v>
      </c>
      <c r="T51" s="3"/>
    </row>
    <row r="52" spans="1:24" ht="118.5" customHeight="1" x14ac:dyDescent="0.25">
      <c r="A52" s="142" t="s">
        <v>784</v>
      </c>
      <c r="B52" s="162" t="s">
        <v>37</v>
      </c>
      <c r="C52" s="163"/>
      <c r="D52" s="163"/>
      <c r="E52" s="164"/>
      <c r="F52" s="147"/>
      <c r="G52" s="147"/>
      <c r="H52" s="147"/>
      <c r="I52" s="147"/>
      <c r="J52" s="165" t="s">
        <v>185</v>
      </c>
      <c r="K52" s="165" t="s">
        <v>76</v>
      </c>
      <c r="L52" s="25" t="s">
        <v>37</v>
      </c>
      <c r="M52" s="141" t="s">
        <v>38</v>
      </c>
      <c r="N52" s="48">
        <v>37</v>
      </c>
      <c r="O52" s="2">
        <v>341885</v>
      </c>
      <c r="P52" s="2">
        <v>420881.04</v>
      </c>
      <c r="Q52" s="2">
        <v>414600</v>
      </c>
      <c r="R52" s="2">
        <v>414600</v>
      </c>
      <c r="S52" s="98">
        <v>414600</v>
      </c>
      <c r="T52" s="3">
        <f>Q52+Q53+Q54+Q56+Q57+Q58+Q59+Q65+Q66</f>
        <v>661186.52</v>
      </c>
      <c r="U52" s="21"/>
      <c r="V52" s="10"/>
      <c r="W52" s="11"/>
      <c r="X52" s="11"/>
    </row>
    <row r="53" spans="1:24" ht="70.5" customHeight="1" x14ac:dyDescent="0.25">
      <c r="A53" s="142" t="s">
        <v>785</v>
      </c>
      <c r="B53" s="162" t="s">
        <v>37</v>
      </c>
      <c r="C53" s="163"/>
      <c r="D53" s="163"/>
      <c r="E53" s="164"/>
      <c r="F53" s="147"/>
      <c r="G53" s="147"/>
      <c r="H53" s="147"/>
      <c r="I53" s="147"/>
      <c r="J53" s="166" t="s">
        <v>186</v>
      </c>
      <c r="K53" s="167"/>
      <c r="L53" s="25" t="s">
        <v>37</v>
      </c>
      <c r="M53" s="141" t="s">
        <v>187</v>
      </c>
      <c r="N53" s="48">
        <v>38</v>
      </c>
      <c r="O53" s="2">
        <v>25997.31</v>
      </c>
      <c r="P53" s="2">
        <v>33350</v>
      </c>
      <c r="Q53" s="2">
        <v>34115.67</v>
      </c>
      <c r="R53" s="2">
        <v>34115.67</v>
      </c>
      <c r="S53" s="98">
        <v>34115.67</v>
      </c>
      <c r="T53" s="3"/>
      <c r="U53" s="16"/>
      <c r="V53" s="16">
        <f>R52+R53+R58+R59+R62</f>
        <v>600521.52</v>
      </c>
      <c r="W53" s="16">
        <f>S52+S53+S58+S59+S62</f>
        <v>600521.52</v>
      </c>
      <c r="X53" s="11"/>
    </row>
    <row r="54" spans="1:24" ht="96" customHeight="1" x14ac:dyDescent="0.25">
      <c r="A54" s="142" t="s">
        <v>766</v>
      </c>
      <c r="B54" s="162" t="s">
        <v>37</v>
      </c>
      <c r="C54" s="163"/>
      <c r="D54" s="163"/>
      <c r="E54" s="164"/>
      <c r="F54" s="147"/>
      <c r="G54" s="147"/>
      <c r="H54" s="147"/>
      <c r="I54" s="147"/>
      <c r="J54" s="166" t="s">
        <v>534</v>
      </c>
      <c r="K54" s="167"/>
      <c r="L54" s="25" t="s">
        <v>745</v>
      </c>
      <c r="M54" s="141" t="s">
        <v>34</v>
      </c>
      <c r="N54" s="48">
        <v>39</v>
      </c>
      <c r="O54" s="2"/>
      <c r="P54" s="24">
        <v>500</v>
      </c>
      <c r="Q54" s="2">
        <v>1000</v>
      </c>
      <c r="R54" s="2">
        <v>1000</v>
      </c>
      <c r="S54" s="98">
        <v>1000</v>
      </c>
      <c r="T54" s="3"/>
      <c r="U54" s="16"/>
      <c r="V54" s="16"/>
      <c r="W54" s="16"/>
      <c r="X54" s="11"/>
    </row>
    <row r="55" spans="1:24" ht="89.25" hidden="1" customHeight="1" x14ac:dyDescent="0.25">
      <c r="A55" s="142" t="s">
        <v>662</v>
      </c>
      <c r="B55" s="162" t="s">
        <v>37</v>
      </c>
      <c r="C55" s="163"/>
      <c r="D55" s="163"/>
      <c r="E55" s="164"/>
      <c r="F55" s="147"/>
      <c r="G55" s="147"/>
      <c r="H55" s="147"/>
      <c r="I55" s="147"/>
      <c r="J55" s="166" t="s">
        <v>536</v>
      </c>
      <c r="K55" s="167"/>
      <c r="L55" s="25" t="s">
        <v>535</v>
      </c>
      <c r="M55" s="141" t="s">
        <v>40</v>
      </c>
      <c r="N55" s="48">
        <v>40</v>
      </c>
      <c r="O55" s="2">
        <v>0</v>
      </c>
      <c r="P55" s="24"/>
      <c r="Q55" s="2">
        <v>0</v>
      </c>
      <c r="R55" s="2">
        <v>0</v>
      </c>
      <c r="S55" s="98">
        <v>0</v>
      </c>
      <c r="T55" s="3"/>
      <c r="U55" s="16"/>
      <c r="V55" s="16"/>
      <c r="W55" s="16"/>
      <c r="X55" s="11"/>
    </row>
    <row r="56" spans="1:24" ht="93.75" customHeight="1" x14ac:dyDescent="0.25">
      <c r="A56" s="142" t="s">
        <v>771</v>
      </c>
      <c r="B56" s="162" t="s">
        <v>37</v>
      </c>
      <c r="C56" s="163"/>
      <c r="D56" s="163"/>
      <c r="E56" s="164"/>
      <c r="F56" s="147"/>
      <c r="G56" s="147"/>
      <c r="H56" s="147"/>
      <c r="I56" s="147"/>
      <c r="J56" s="166" t="s">
        <v>537</v>
      </c>
      <c r="K56" s="167"/>
      <c r="L56" s="25" t="s">
        <v>745</v>
      </c>
      <c r="M56" s="141" t="s">
        <v>41</v>
      </c>
      <c r="N56" s="48">
        <v>41</v>
      </c>
      <c r="O56" s="2">
        <v>2500</v>
      </c>
      <c r="P56" s="2">
        <v>2500</v>
      </c>
      <c r="Q56" s="2">
        <v>4000</v>
      </c>
      <c r="R56" s="2">
        <v>4000</v>
      </c>
      <c r="S56" s="98">
        <v>4000</v>
      </c>
      <c r="T56" s="3"/>
      <c r="U56" s="16"/>
      <c r="V56" s="16"/>
      <c r="W56" s="16"/>
      <c r="X56" s="11"/>
    </row>
    <row r="57" spans="1:24" ht="95.25" customHeight="1" x14ac:dyDescent="0.25">
      <c r="A57" s="142" t="s">
        <v>773</v>
      </c>
      <c r="B57" s="162" t="s">
        <v>37</v>
      </c>
      <c r="C57" s="163"/>
      <c r="D57" s="163"/>
      <c r="E57" s="164"/>
      <c r="F57" s="147"/>
      <c r="G57" s="147"/>
      <c r="H57" s="147"/>
      <c r="I57" s="147"/>
      <c r="J57" s="166" t="s">
        <v>586</v>
      </c>
      <c r="K57" s="167"/>
      <c r="L57" s="25" t="s">
        <v>745</v>
      </c>
      <c r="M57" s="141" t="s">
        <v>292</v>
      </c>
      <c r="N57" s="48">
        <v>42</v>
      </c>
      <c r="O57" s="2">
        <v>3000</v>
      </c>
      <c r="P57" s="2">
        <v>3000</v>
      </c>
      <c r="Q57" s="2">
        <v>3000</v>
      </c>
      <c r="R57" s="2">
        <v>3000</v>
      </c>
      <c r="S57" s="98">
        <v>3000</v>
      </c>
      <c r="T57" s="3"/>
      <c r="U57" s="16"/>
      <c r="V57" s="16"/>
      <c r="W57" s="16"/>
      <c r="X57" s="11"/>
    </row>
    <row r="58" spans="1:24" ht="172.5" customHeight="1" x14ac:dyDescent="0.25">
      <c r="A58" s="142" t="s">
        <v>775</v>
      </c>
      <c r="B58" s="162" t="s">
        <v>228</v>
      </c>
      <c r="C58" s="163"/>
      <c r="D58" s="163"/>
      <c r="E58" s="164"/>
      <c r="F58" s="147"/>
      <c r="G58" s="147"/>
      <c r="H58" s="147"/>
      <c r="I58" s="147"/>
      <c r="J58" s="165" t="s">
        <v>79</v>
      </c>
      <c r="K58" s="165" t="s">
        <v>77</v>
      </c>
      <c r="L58" s="25" t="s">
        <v>80</v>
      </c>
      <c r="M58" s="141" t="s">
        <v>177</v>
      </c>
      <c r="N58" s="48">
        <v>43</v>
      </c>
      <c r="O58" s="2">
        <v>587.01</v>
      </c>
      <c r="P58" s="2">
        <v>0</v>
      </c>
      <c r="Q58" s="2">
        <v>1017.38</v>
      </c>
      <c r="R58" s="2">
        <v>1017.38</v>
      </c>
      <c r="S58" s="98">
        <v>1017.38</v>
      </c>
      <c r="T58" s="3"/>
      <c r="U58" s="9"/>
      <c r="V58" s="10"/>
      <c r="W58" s="11"/>
      <c r="X58" s="11"/>
    </row>
    <row r="59" spans="1:24" ht="176.25" customHeight="1" x14ac:dyDescent="0.25">
      <c r="A59" s="142" t="s">
        <v>778</v>
      </c>
      <c r="B59" s="162" t="s">
        <v>228</v>
      </c>
      <c r="C59" s="163"/>
      <c r="D59" s="163"/>
      <c r="E59" s="164"/>
      <c r="F59" s="147"/>
      <c r="G59" s="147"/>
      <c r="H59" s="147"/>
      <c r="I59" s="147"/>
      <c r="J59" s="165" t="s">
        <v>81</v>
      </c>
      <c r="K59" s="165" t="s">
        <v>77</v>
      </c>
      <c r="L59" s="25" t="s">
        <v>80</v>
      </c>
      <c r="M59" s="141" t="s">
        <v>30</v>
      </c>
      <c r="N59" s="48">
        <v>44</v>
      </c>
      <c r="O59" s="2">
        <v>243812.18</v>
      </c>
      <c r="P59" s="2">
        <v>121598.512</v>
      </c>
      <c r="Q59" s="2">
        <v>150788.47</v>
      </c>
      <c r="R59" s="2">
        <v>150788.47</v>
      </c>
      <c r="S59" s="98">
        <v>150788.47</v>
      </c>
      <c r="T59" s="3"/>
      <c r="U59" s="9"/>
      <c r="V59" s="10"/>
      <c r="W59" s="11"/>
      <c r="X59" s="11"/>
    </row>
    <row r="60" spans="1:24" ht="176.25" customHeight="1" x14ac:dyDescent="0.25">
      <c r="A60" s="142" t="s">
        <v>768</v>
      </c>
      <c r="B60" s="162" t="s">
        <v>228</v>
      </c>
      <c r="C60" s="163"/>
      <c r="D60" s="163"/>
      <c r="E60" s="164"/>
      <c r="F60" s="147"/>
      <c r="G60" s="147"/>
      <c r="H60" s="147"/>
      <c r="I60" s="147"/>
      <c r="J60" s="165" t="s">
        <v>584</v>
      </c>
      <c r="K60" s="165" t="s">
        <v>77</v>
      </c>
      <c r="L60" s="25" t="s">
        <v>80</v>
      </c>
      <c r="M60" s="141" t="s">
        <v>240</v>
      </c>
      <c r="N60" s="48">
        <v>45</v>
      </c>
      <c r="O60" s="2">
        <v>148842.34</v>
      </c>
      <c r="P60" s="2">
        <v>148842.34</v>
      </c>
      <c r="Q60" s="2"/>
      <c r="R60" s="2"/>
      <c r="S60" s="98"/>
      <c r="T60" s="3"/>
      <c r="U60" s="9"/>
      <c r="V60" s="10"/>
      <c r="W60" s="11"/>
      <c r="X60" s="11"/>
    </row>
    <row r="61" spans="1:24" ht="174.75" customHeight="1" x14ac:dyDescent="0.25">
      <c r="A61" s="142" t="s">
        <v>770</v>
      </c>
      <c r="B61" s="162" t="s">
        <v>228</v>
      </c>
      <c r="C61" s="163"/>
      <c r="D61" s="163"/>
      <c r="E61" s="164"/>
      <c r="F61" s="147"/>
      <c r="G61" s="147"/>
      <c r="H61" s="147"/>
      <c r="I61" s="147"/>
      <c r="J61" s="165" t="s">
        <v>746</v>
      </c>
      <c r="K61" s="165" t="s">
        <v>77</v>
      </c>
      <c r="L61" s="25" t="s">
        <v>80</v>
      </c>
      <c r="M61" s="141" t="s">
        <v>40</v>
      </c>
      <c r="N61" s="48">
        <v>46</v>
      </c>
      <c r="O61" s="2"/>
      <c r="P61" s="2">
        <v>500</v>
      </c>
      <c r="Q61" s="2"/>
      <c r="R61" s="2"/>
      <c r="S61" s="98"/>
      <c r="T61" s="3"/>
      <c r="U61" s="9"/>
      <c r="V61" s="10"/>
      <c r="W61" s="11"/>
      <c r="X61" s="11"/>
    </row>
    <row r="62" spans="1:24" ht="91.5" customHeight="1" x14ac:dyDescent="0.25">
      <c r="A62" s="142" t="s">
        <v>775</v>
      </c>
      <c r="B62" s="162" t="s">
        <v>229</v>
      </c>
      <c r="C62" s="163"/>
      <c r="D62" s="163"/>
      <c r="E62" s="164"/>
      <c r="F62" s="147"/>
      <c r="G62" s="147"/>
      <c r="H62" s="147"/>
      <c r="I62" s="147"/>
      <c r="J62" s="165" t="s">
        <v>83</v>
      </c>
      <c r="K62" s="165" t="s">
        <v>78</v>
      </c>
      <c r="L62" s="25" t="s">
        <v>82</v>
      </c>
      <c r="M62" s="141" t="s">
        <v>177</v>
      </c>
      <c r="N62" s="48">
        <v>47</v>
      </c>
      <c r="O62" s="2">
        <v>9680</v>
      </c>
      <c r="P62" s="2">
        <v>9680</v>
      </c>
      <c r="Q62" s="2"/>
      <c r="R62" s="2"/>
      <c r="S62" s="98"/>
      <c r="T62" s="3"/>
      <c r="U62" s="9"/>
      <c r="V62" s="10"/>
      <c r="W62" s="11"/>
      <c r="X62" s="11"/>
    </row>
    <row r="63" spans="1:24" ht="91.5" hidden="1" customHeight="1" x14ac:dyDescent="0.25">
      <c r="A63" s="142" t="s">
        <v>669</v>
      </c>
      <c r="B63" s="162" t="s">
        <v>230</v>
      </c>
      <c r="C63" s="163"/>
      <c r="D63" s="163"/>
      <c r="E63" s="164"/>
      <c r="F63" s="147"/>
      <c r="G63" s="147"/>
      <c r="H63" s="147"/>
      <c r="I63" s="147"/>
      <c r="J63" s="165" t="s">
        <v>528</v>
      </c>
      <c r="K63" s="165"/>
      <c r="L63" s="25" t="s">
        <v>231</v>
      </c>
      <c r="M63" s="141" t="s">
        <v>237</v>
      </c>
      <c r="N63" s="48">
        <v>48</v>
      </c>
      <c r="O63" s="2">
        <v>0</v>
      </c>
      <c r="P63" s="2"/>
      <c r="Q63" s="2">
        <v>0</v>
      </c>
      <c r="R63" s="2">
        <v>0</v>
      </c>
      <c r="S63" s="98">
        <v>0</v>
      </c>
      <c r="T63" s="3"/>
      <c r="U63" s="9"/>
      <c r="V63" s="10"/>
      <c r="W63" s="11"/>
      <c r="X63" s="11"/>
    </row>
    <row r="64" spans="1:24" ht="130.5" hidden="1" customHeight="1" x14ac:dyDescent="0.25">
      <c r="A64" s="142" t="s">
        <v>596</v>
      </c>
      <c r="B64" s="162" t="s">
        <v>37</v>
      </c>
      <c r="C64" s="163"/>
      <c r="D64" s="163"/>
      <c r="E64" s="164"/>
      <c r="F64" s="147"/>
      <c r="G64" s="147"/>
      <c r="H64" s="147"/>
      <c r="I64" s="147"/>
      <c r="J64" s="165" t="s">
        <v>529</v>
      </c>
      <c r="K64" s="165"/>
      <c r="L64" s="25" t="s">
        <v>530</v>
      </c>
      <c r="M64" s="141" t="s">
        <v>237</v>
      </c>
      <c r="N64" s="48">
        <v>49</v>
      </c>
      <c r="O64" s="2">
        <v>0</v>
      </c>
      <c r="P64" s="2"/>
      <c r="Q64" s="2">
        <v>0</v>
      </c>
      <c r="R64" s="2">
        <v>0</v>
      </c>
      <c r="S64" s="98">
        <v>0</v>
      </c>
      <c r="T64" s="3"/>
      <c r="U64" s="9"/>
      <c r="V64" s="10"/>
      <c r="W64" s="11"/>
      <c r="X64" s="11"/>
    </row>
    <row r="65" spans="1:21" ht="76.5" customHeight="1" x14ac:dyDescent="0.25">
      <c r="A65" s="142" t="s">
        <v>786</v>
      </c>
      <c r="B65" s="162" t="s">
        <v>230</v>
      </c>
      <c r="C65" s="163"/>
      <c r="D65" s="163"/>
      <c r="E65" s="164"/>
      <c r="F65" s="147"/>
      <c r="G65" s="147"/>
      <c r="H65" s="147"/>
      <c r="I65" s="147"/>
      <c r="J65" s="166" t="s">
        <v>84</v>
      </c>
      <c r="K65" s="167"/>
      <c r="L65" s="25" t="s">
        <v>231</v>
      </c>
      <c r="M65" s="141" t="s">
        <v>764</v>
      </c>
      <c r="N65" s="48">
        <v>50</v>
      </c>
      <c r="O65" s="2"/>
      <c r="P65" s="2"/>
      <c r="Q65" s="2">
        <v>14332</v>
      </c>
      <c r="R65" s="2">
        <v>14332</v>
      </c>
      <c r="S65" s="2">
        <v>14332</v>
      </c>
      <c r="T65" s="3"/>
    </row>
    <row r="66" spans="1:21" ht="132.75" customHeight="1" x14ac:dyDescent="0.25">
      <c r="A66" s="142" t="s">
        <v>786</v>
      </c>
      <c r="B66" s="162" t="s">
        <v>37</v>
      </c>
      <c r="C66" s="163"/>
      <c r="D66" s="163"/>
      <c r="E66" s="164"/>
      <c r="F66" s="147"/>
      <c r="G66" s="147"/>
      <c r="H66" s="147"/>
      <c r="I66" s="147"/>
      <c r="J66" s="165" t="s">
        <v>531</v>
      </c>
      <c r="K66" s="165"/>
      <c r="L66" s="25" t="s">
        <v>530</v>
      </c>
      <c r="M66" s="141" t="s">
        <v>764</v>
      </c>
      <c r="N66" s="48">
        <v>51</v>
      </c>
      <c r="O66" s="2">
        <v>45000</v>
      </c>
      <c r="P66" s="2">
        <v>45000</v>
      </c>
      <c r="Q66" s="2">
        <v>38333</v>
      </c>
      <c r="R66" s="2">
        <v>38333</v>
      </c>
      <c r="S66" s="2">
        <v>38333</v>
      </c>
      <c r="T66" s="3"/>
    </row>
    <row r="67" spans="1:21" ht="180.75" hidden="1" customHeight="1" x14ac:dyDescent="0.25">
      <c r="A67" s="142" t="s">
        <v>598</v>
      </c>
      <c r="B67" s="162" t="s">
        <v>230</v>
      </c>
      <c r="C67" s="163"/>
      <c r="D67" s="163"/>
      <c r="E67" s="164"/>
      <c r="F67" s="147"/>
      <c r="G67" s="147"/>
      <c r="H67" s="147"/>
      <c r="I67" s="147"/>
      <c r="J67" s="166" t="s">
        <v>85</v>
      </c>
      <c r="K67" s="167"/>
      <c r="L67" s="25" t="s">
        <v>232</v>
      </c>
      <c r="M67" s="141" t="s">
        <v>170</v>
      </c>
      <c r="N67" s="48">
        <v>52</v>
      </c>
      <c r="O67" s="2">
        <v>0</v>
      </c>
      <c r="P67" s="2"/>
      <c r="Q67" s="2">
        <v>0</v>
      </c>
      <c r="R67" s="2">
        <v>0</v>
      </c>
      <c r="S67" s="98">
        <v>0</v>
      </c>
      <c r="T67" s="3"/>
    </row>
    <row r="68" spans="1:21" ht="95.25" hidden="1" customHeight="1" x14ac:dyDescent="0.25">
      <c r="A68" s="142" t="s">
        <v>577</v>
      </c>
      <c r="B68" s="162" t="s">
        <v>234</v>
      </c>
      <c r="C68" s="163"/>
      <c r="D68" s="163"/>
      <c r="E68" s="164"/>
      <c r="F68" s="147"/>
      <c r="G68" s="147"/>
      <c r="H68" s="147"/>
      <c r="I68" s="147"/>
      <c r="J68" s="166" t="s">
        <v>235</v>
      </c>
      <c r="K68" s="167"/>
      <c r="L68" s="150" t="s">
        <v>234</v>
      </c>
      <c r="M68" s="141" t="s">
        <v>177</v>
      </c>
      <c r="N68" s="48">
        <v>53</v>
      </c>
      <c r="O68" s="2">
        <v>0</v>
      </c>
      <c r="P68" s="24"/>
      <c r="Q68" s="2"/>
      <c r="R68" s="2"/>
      <c r="S68" s="98"/>
      <c r="T68" s="3"/>
    </row>
    <row r="69" spans="1:21" ht="84" hidden="1" customHeight="1" x14ac:dyDescent="0.25">
      <c r="A69" s="142" t="s">
        <v>581</v>
      </c>
      <c r="B69" s="162" t="s">
        <v>230</v>
      </c>
      <c r="C69" s="163"/>
      <c r="D69" s="163"/>
      <c r="E69" s="164"/>
      <c r="F69" s="147"/>
      <c r="G69" s="147"/>
      <c r="H69" s="147"/>
      <c r="I69" s="147"/>
      <c r="J69" s="166" t="s">
        <v>532</v>
      </c>
      <c r="K69" s="167"/>
      <c r="L69" s="150" t="s">
        <v>533</v>
      </c>
      <c r="M69" s="141" t="s">
        <v>238</v>
      </c>
      <c r="N69" s="48">
        <v>54</v>
      </c>
      <c r="O69" s="2">
        <v>0</v>
      </c>
      <c r="P69" s="24"/>
      <c r="Q69" s="2">
        <v>0</v>
      </c>
      <c r="R69" s="2">
        <v>0</v>
      </c>
      <c r="S69" s="98">
        <v>0</v>
      </c>
      <c r="T69" s="3"/>
    </row>
    <row r="70" spans="1:21" ht="84" customHeight="1" x14ac:dyDescent="0.25">
      <c r="A70" s="142" t="s">
        <v>775</v>
      </c>
      <c r="B70" s="162" t="s">
        <v>230</v>
      </c>
      <c r="C70" s="163"/>
      <c r="D70" s="163"/>
      <c r="E70" s="164"/>
      <c r="F70" s="147"/>
      <c r="G70" s="147"/>
      <c r="H70" s="147"/>
      <c r="I70" s="147"/>
      <c r="J70" s="166" t="s">
        <v>576</v>
      </c>
      <c r="K70" s="167"/>
      <c r="L70" s="150" t="s">
        <v>533</v>
      </c>
      <c r="M70" s="141" t="s">
        <v>177</v>
      </c>
      <c r="N70" s="48">
        <v>55</v>
      </c>
      <c r="O70" s="2">
        <v>5000</v>
      </c>
      <c r="P70" s="24">
        <v>7000</v>
      </c>
      <c r="Q70" s="2"/>
      <c r="R70" s="2"/>
      <c r="S70" s="98"/>
      <c r="T70" s="3">
        <f>SUM(P52:P70)</f>
        <v>792851.89199999999</v>
      </c>
    </row>
    <row r="71" spans="1:21" ht="76.5" x14ac:dyDescent="0.25">
      <c r="A71" s="142" t="s">
        <v>778</v>
      </c>
      <c r="B71" s="162" t="s">
        <v>39</v>
      </c>
      <c r="C71" s="163"/>
      <c r="D71" s="163"/>
      <c r="E71" s="164"/>
      <c r="F71" s="147"/>
      <c r="G71" s="147"/>
      <c r="H71" s="147"/>
      <c r="I71" s="147"/>
      <c r="J71" s="165" t="s">
        <v>747</v>
      </c>
      <c r="K71" s="165"/>
      <c r="L71" s="25" t="s">
        <v>236</v>
      </c>
      <c r="M71" s="141" t="s">
        <v>30</v>
      </c>
      <c r="N71" s="48">
        <v>56</v>
      </c>
      <c r="O71" s="2"/>
      <c r="P71" s="2">
        <v>-1138.8900000000001</v>
      </c>
      <c r="Q71" s="2"/>
      <c r="R71" s="2"/>
      <c r="S71" s="98"/>
      <c r="T71" s="3"/>
    </row>
    <row r="72" spans="1:21" ht="77.25" customHeight="1" x14ac:dyDescent="0.25">
      <c r="A72" s="142" t="s">
        <v>775</v>
      </c>
      <c r="B72" s="162" t="s">
        <v>580</v>
      </c>
      <c r="C72" s="163"/>
      <c r="D72" s="163"/>
      <c r="E72" s="164"/>
      <c r="F72" s="147"/>
      <c r="G72" s="147"/>
      <c r="H72" s="147"/>
      <c r="I72" s="147"/>
      <c r="J72" s="166" t="s">
        <v>578</v>
      </c>
      <c r="K72" s="167"/>
      <c r="L72" s="25" t="s">
        <v>579</v>
      </c>
      <c r="M72" s="141" t="s">
        <v>177</v>
      </c>
      <c r="N72" s="48">
        <v>57</v>
      </c>
      <c r="O72" s="2">
        <v>1555192.49</v>
      </c>
      <c r="P72" s="2">
        <v>1555192.49</v>
      </c>
      <c r="Q72" s="2"/>
      <c r="R72" s="2"/>
      <c r="S72" s="98"/>
      <c r="T72" s="3"/>
    </row>
    <row r="73" spans="1:21" ht="77.25" customHeight="1" x14ac:dyDescent="0.25">
      <c r="A73" s="142" t="s">
        <v>778</v>
      </c>
      <c r="B73" s="162" t="s">
        <v>580</v>
      </c>
      <c r="C73" s="163"/>
      <c r="D73" s="163"/>
      <c r="E73" s="164"/>
      <c r="F73" s="147"/>
      <c r="G73" s="147"/>
      <c r="H73" s="147"/>
      <c r="I73" s="147"/>
      <c r="J73" s="166" t="s">
        <v>641</v>
      </c>
      <c r="K73" s="167"/>
      <c r="L73" s="25" t="s">
        <v>579</v>
      </c>
      <c r="M73" s="141" t="s">
        <v>30</v>
      </c>
      <c r="N73" s="48">
        <v>58</v>
      </c>
      <c r="O73" s="2">
        <v>39561.19</v>
      </c>
      <c r="P73" s="2">
        <v>39561.19</v>
      </c>
      <c r="Q73" s="2">
        <v>17732.740000000002</v>
      </c>
      <c r="R73" s="2">
        <v>17732.740000000002</v>
      </c>
      <c r="S73" s="98">
        <v>17732.740000000002</v>
      </c>
      <c r="T73" s="3"/>
    </row>
    <row r="74" spans="1:21" ht="77.25" customHeight="1" x14ac:dyDescent="0.25">
      <c r="A74" s="142" t="s">
        <v>787</v>
      </c>
      <c r="B74" s="162" t="s">
        <v>580</v>
      </c>
      <c r="C74" s="163"/>
      <c r="D74" s="163"/>
      <c r="E74" s="164"/>
      <c r="F74" s="147"/>
      <c r="G74" s="147"/>
      <c r="H74" s="147"/>
      <c r="I74" s="147"/>
      <c r="J74" s="166" t="s">
        <v>582</v>
      </c>
      <c r="K74" s="167"/>
      <c r="L74" s="25" t="s">
        <v>579</v>
      </c>
      <c r="M74" s="141" t="s">
        <v>238</v>
      </c>
      <c r="N74" s="48">
        <v>59</v>
      </c>
      <c r="O74" s="2">
        <v>693</v>
      </c>
      <c r="P74" s="2">
        <v>693</v>
      </c>
      <c r="Q74" s="2"/>
      <c r="R74" s="2"/>
      <c r="S74" s="98"/>
      <c r="T74" s="3"/>
    </row>
    <row r="75" spans="1:21" ht="104.25" hidden="1" customHeight="1" x14ac:dyDescent="0.35">
      <c r="A75" s="142" t="s">
        <v>588</v>
      </c>
      <c r="B75" s="162" t="s">
        <v>44</v>
      </c>
      <c r="C75" s="163"/>
      <c r="D75" s="163"/>
      <c r="E75" s="164"/>
      <c r="F75" s="147"/>
      <c r="G75" s="147"/>
      <c r="H75" s="147"/>
      <c r="I75" s="147"/>
      <c r="J75" s="189" t="s">
        <v>242</v>
      </c>
      <c r="K75" s="190"/>
      <c r="L75" s="25" t="s">
        <v>241</v>
      </c>
      <c r="M75" s="141" t="s">
        <v>34</v>
      </c>
      <c r="N75" s="48">
        <v>60</v>
      </c>
      <c r="O75" s="2">
        <v>0</v>
      </c>
      <c r="P75" s="2"/>
      <c r="Q75" s="2">
        <v>0</v>
      </c>
      <c r="R75" s="2">
        <v>0</v>
      </c>
      <c r="S75" s="98">
        <v>0</v>
      </c>
      <c r="T75" s="3"/>
      <c r="U75" s="17"/>
    </row>
    <row r="76" spans="1:21" ht="108" hidden="1" customHeight="1" x14ac:dyDescent="0.25">
      <c r="A76" s="142" t="s">
        <v>588</v>
      </c>
      <c r="B76" s="162" t="s">
        <v>44</v>
      </c>
      <c r="C76" s="163"/>
      <c r="D76" s="163"/>
      <c r="E76" s="164"/>
      <c r="F76" s="147"/>
      <c r="G76" s="147"/>
      <c r="H76" s="147"/>
      <c r="I76" s="147"/>
      <c r="J76" s="189" t="s">
        <v>639</v>
      </c>
      <c r="K76" s="190"/>
      <c r="L76" s="25" t="s">
        <v>239</v>
      </c>
      <c r="M76" s="141" t="s">
        <v>34</v>
      </c>
      <c r="N76" s="48">
        <v>61</v>
      </c>
      <c r="O76" s="2">
        <v>0</v>
      </c>
      <c r="P76" s="2"/>
      <c r="Q76" s="2">
        <v>0</v>
      </c>
      <c r="R76" s="2">
        <v>0</v>
      </c>
      <c r="S76" s="98">
        <v>0</v>
      </c>
      <c r="T76" s="3"/>
      <c r="U76" s="3"/>
    </row>
    <row r="77" spans="1:21" ht="87.75" hidden="1" customHeight="1" x14ac:dyDescent="0.25">
      <c r="A77" s="142" t="s">
        <v>588</v>
      </c>
      <c r="B77" s="162" t="s">
        <v>44</v>
      </c>
      <c r="C77" s="163"/>
      <c r="D77" s="163"/>
      <c r="E77" s="164"/>
      <c r="F77" s="147"/>
      <c r="G77" s="147"/>
      <c r="H77" s="147"/>
      <c r="I77" s="147"/>
      <c r="J77" s="189" t="s">
        <v>640</v>
      </c>
      <c r="K77" s="190"/>
      <c r="L77" s="23" t="s">
        <v>243</v>
      </c>
      <c r="M77" s="141" t="s">
        <v>34</v>
      </c>
      <c r="N77" s="48">
        <v>62</v>
      </c>
      <c r="O77" s="2">
        <v>0</v>
      </c>
      <c r="P77" s="2"/>
      <c r="Q77" s="2">
        <v>0</v>
      </c>
      <c r="R77" s="2">
        <v>0</v>
      </c>
      <c r="S77" s="98">
        <v>0</v>
      </c>
      <c r="T77" s="3"/>
    </row>
    <row r="78" spans="1:21" ht="87.75" hidden="1" customHeight="1" x14ac:dyDescent="0.25">
      <c r="A78" s="142" t="s">
        <v>588</v>
      </c>
      <c r="B78" s="162" t="s">
        <v>44</v>
      </c>
      <c r="C78" s="163"/>
      <c r="D78" s="163"/>
      <c r="E78" s="164"/>
      <c r="F78" s="147"/>
      <c r="G78" s="147"/>
      <c r="H78" s="147"/>
      <c r="I78" s="147"/>
      <c r="J78" s="189" t="s">
        <v>330</v>
      </c>
      <c r="K78" s="190"/>
      <c r="L78" s="23" t="s">
        <v>331</v>
      </c>
      <c r="M78" s="141" t="s">
        <v>34</v>
      </c>
      <c r="N78" s="48">
        <v>63</v>
      </c>
      <c r="O78" s="2">
        <v>0</v>
      </c>
      <c r="P78" s="2"/>
      <c r="Q78" s="2">
        <v>0</v>
      </c>
      <c r="R78" s="2">
        <v>0</v>
      </c>
      <c r="S78" s="98">
        <v>0</v>
      </c>
      <c r="T78" s="3"/>
    </row>
    <row r="79" spans="1:21" ht="87" hidden="1" customHeight="1" x14ac:dyDescent="0.25">
      <c r="A79" s="142" t="s">
        <v>588</v>
      </c>
      <c r="B79" s="162" t="s">
        <v>44</v>
      </c>
      <c r="C79" s="163"/>
      <c r="D79" s="163"/>
      <c r="E79" s="164"/>
      <c r="F79" s="147"/>
      <c r="G79" s="147"/>
      <c r="H79" s="147"/>
      <c r="I79" s="147"/>
      <c r="J79" s="189" t="s">
        <v>272</v>
      </c>
      <c r="K79" s="190"/>
      <c r="L79" s="23" t="s">
        <v>391</v>
      </c>
      <c r="M79" s="141" t="s">
        <v>34</v>
      </c>
      <c r="N79" s="48">
        <v>64</v>
      </c>
      <c r="O79" s="2">
        <v>0</v>
      </c>
      <c r="P79" s="2"/>
      <c r="Q79" s="2">
        <v>0</v>
      </c>
      <c r="R79" s="2">
        <v>0</v>
      </c>
      <c r="S79" s="98">
        <v>0</v>
      </c>
      <c r="T79" s="3"/>
    </row>
    <row r="80" spans="1:21" ht="97.5" customHeight="1" x14ac:dyDescent="0.25">
      <c r="A80" s="142" t="s">
        <v>766</v>
      </c>
      <c r="B80" s="162" t="s">
        <v>613</v>
      </c>
      <c r="C80" s="163"/>
      <c r="D80" s="163"/>
      <c r="E80" s="164"/>
      <c r="F80" s="147"/>
      <c r="G80" s="147"/>
      <c r="H80" s="147"/>
      <c r="I80" s="147"/>
      <c r="J80" s="189" t="s">
        <v>615</v>
      </c>
      <c r="K80" s="190"/>
      <c r="L80" s="25" t="s">
        <v>760</v>
      </c>
      <c r="M80" s="141" t="s">
        <v>34</v>
      </c>
      <c r="N80" s="48">
        <v>65</v>
      </c>
      <c r="O80" s="2"/>
      <c r="P80" s="2"/>
      <c r="Q80" s="2">
        <v>100000</v>
      </c>
      <c r="R80" s="2"/>
      <c r="S80" s="98"/>
      <c r="T80" s="3">
        <f>Q80+Q83+Q94+Q97+Q106+Q108+Q110+Q117+Q122+Q167+Q169+Q201+Q203</f>
        <v>2060000</v>
      </c>
    </row>
    <row r="81" spans="1:20" ht="92.25" customHeight="1" x14ac:dyDescent="0.25">
      <c r="A81" s="142" t="s">
        <v>766</v>
      </c>
      <c r="B81" s="162" t="s">
        <v>613</v>
      </c>
      <c r="C81" s="163"/>
      <c r="D81" s="163"/>
      <c r="E81" s="164"/>
      <c r="F81" s="147"/>
      <c r="G81" s="147"/>
      <c r="H81" s="147"/>
      <c r="I81" s="147"/>
      <c r="J81" s="189" t="s">
        <v>429</v>
      </c>
      <c r="K81" s="190"/>
      <c r="L81" s="25" t="s">
        <v>479</v>
      </c>
      <c r="M81" s="141" t="s">
        <v>34</v>
      </c>
      <c r="N81" s="48">
        <v>66</v>
      </c>
      <c r="O81" s="2">
        <v>100000</v>
      </c>
      <c r="P81" s="2">
        <v>100000</v>
      </c>
      <c r="Q81" s="2"/>
      <c r="R81" s="2"/>
      <c r="S81" s="98"/>
      <c r="T81" s="3"/>
    </row>
    <row r="82" spans="1:20" ht="93.75" customHeight="1" x14ac:dyDescent="0.25">
      <c r="A82" s="142" t="s">
        <v>766</v>
      </c>
      <c r="B82" s="162" t="s">
        <v>562</v>
      </c>
      <c r="C82" s="163"/>
      <c r="D82" s="163"/>
      <c r="E82" s="164"/>
      <c r="F82" s="147"/>
      <c r="G82" s="147"/>
      <c r="H82" s="147"/>
      <c r="I82" s="147"/>
      <c r="J82" s="189" t="s">
        <v>560</v>
      </c>
      <c r="K82" s="190"/>
      <c r="L82" s="25" t="s">
        <v>559</v>
      </c>
      <c r="M82" s="141" t="s">
        <v>34</v>
      </c>
      <c r="N82" s="48">
        <v>67</v>
      </c>
      <c r="O82" s="2">
        <v>50000</v>
      </c>
      <c r="P82" s="2">
        <v>50000</v>
      </c>
      <c r="Q82" s="2"/>
      <c r="R82" s="2"/>
      <c r="S82" s="98"/>
      <c r="T82" s="3"/>
    </row>
    <row r="83" spans="1:20" ht="94.5" customHeight="1" x14ac:dyDescent="0.25">
      <c r="A83" s="142" t="s">
        <v>766</v>
      </c>
      <c r="B83" s="162" t="s">
        <v>613</v>
      </c>
      <c r="C83" s="163"/>
      <c r="D83" s="163"/>
      <c r="E83" s="163"/>
      <c r="F83" s="164"/>
      <c r="G83" s="147"/>
      <c r="H83" s="147"/>
      <c r="I83" s="147"/>
      <c r="J83" s="189" t="s">
        <v>616</v>
      </c>
      <c r="K83" s="190"/>
      <c r="L83" s="25" t="s">
        <v>761</v>
      </c>
      <c r="M83" s="141" t="s">
        <v>34</v>
      </c>
      <c r="N83" s="48">
        <v>68</v>
      </c>
      <c r="O83" s="2"/>
      <c r="P83" s="2"/>
      <c r="Q83" s="2">
        <v>230000</v>
      </c>
      <c r="R83" s="2"/>
      <c r="S83" s="98"/>
      <c r="T83" s="3"/>
    </row>
    <row r="84" spans="1:20" ht="94.5" customHeight="1" x14ac:dyDescent="0.25">
      <c r="A84" s="142" t="s">
        <v>766</v>
      </c>
      <c r="B84" s="162" t="s">
        <v>562</v>
      </c>
      <c r="C84" s="163"/>
      <c r="D84" s="163"/>
      <c r="E84" s="164"/>
      <c r="F84" s="147"/>
      <c r="G84" s="147"/>
      <c r="H84" s="147"/>
      <c r="I84" s="147"/>
      <c r="J84" s="189" t="s">
        <v>430</v>
      </c>
      <c r="K84" s="190"/>
      <c r="L84" s="25" t="s">
        <v>574</v>
      </c>
      <c r="M84" s="141" t="s">
        <v>34</v>
      </c>
      <c r="N84" s="48">
        <v>69</v>
      </c>
      <c r="O84" s="2">
        <v>230000</v>
      </c>
      <c r="P84" s="2">
        <v>230000</v>
      </c>
      <c r="Q84" s="2"/>
      <c r="R84" s="2"/>
      <c r="S84" s="98"/>
      <c r="T84" s="3"/>
    </row>
    <row r="85" spans="1:20" ht="93" customHeight="1" x14ac:dyDescent="0.25">
      <c r="A85" s="142" t="s">
        <v>766</v>
      </c>
      <c r="B85" s="162" t="s">
        <v>562</v>
      </c>
      <c r="C85" s="163"/>
      <c r="D85" s="163"/>
      <c r="E85" s="164"/>
      <c r="F85" s="147"/>
      <c r="G85" s="147"/>
      <c r="H85" s="147"/>
      <c r="I85" s="147"/>
      <c r="J85" s="189" t="s">
        <v>563</v>
      </c>
      <c r="K85" s="190"/>
      <c r="L85" s="25" t="s">
        <v>573</v>
      </c>
      <c r="M85" s="141" t="s">
        <v>34</v>
      </c>
      <c r="N85" s="48">
        <v>70</v>
      </c>
      <c r="O85" s="2">
        <v>100000</v>
      </c>
      <c r="P85" s="2">
        <v>100000</v>
      </c>
      <c r="Q85" s="2"/>
      <c r="R85" s="2"/>
      <c r="S85" s="98"/>
      <c r="T85" s="3"/>
    </row>
    <row r="86" spans="1:20" ht="87" customHeight="1" x14ac:dyDescent="0.25">
      <c r="A86" s="142" t="s">
        <v>766</v>
      </c>
      <c r="B86" s="162" t="s">
        <v>613</v>
      </c>
      <c r="C86" s="163"/>
      <c r="D86" s="163"/>
      <c r="E86" s="164"/>
      <c r="F86" s="147"/>
      <c r="G86" s="147"/>
      <c r="H86" s="147"/>
      <c r="I86" s="147"/>
      <c r="J86" s="189" t="s">
        <v>692</v>
      </c>
      <c r="K86" s="190"/>
      <c r="L86" s="25" t="s">
        <v>690</v>
      </c>
      <c r="M86" s="141" t="s">
        <v>34</v>
      </c>
      <c r="N86" s="48">
        <v>71</v>
      </c>
      <c r="O86" s="2"/>
      <c r="P86" s="2"/>
      <c r="Q86" s="18">
        <v>25000</v>
      </c>
      <c r="R86" s="2"/>
      <c r="S86" s="98"/>
      <c r="T86" s="3"/>
    </row>
    <row r="87" spans="1:20" ht="87" customHeight="1" x14ac:dyDescent="0.25">
      <c r="A87" s="142" t="s">
        <v>766</v>
      </c>
      <c r="B87" s="162" t="s">
        <v>613</v>
      </c>
      <c r="C87" s="163"/>
      <c r="D87" s="163"/>
      <c r="E87" s="164"/>
      <c r="F87" s="147"/>
      <c r="G87" s="147"/>
      <c r="H87" s="147"/>
      <c r="I87" s="147"/>
      <c r="J87" s="189" t="s">
        <v>693</v>
      </c>
      <c r="K87" s="190"/>
      <c r="L87" s="25" t="s">
        <v>691</v>
      </c>
      <c r="M87" s="141" t="s">
        <v>34</v>
      </c>
      <c r="N87" s="48">
        <v>72</v>
      </c>
      <c r="O87" s="2"/>
      <c r="P87" s="2"/>
      <c r="Q87" s="18">
        <v>25000</v>
      </c>
      <c r="R87" s="2"/>
      <c r="S87" s="98"/>
      <c r="T87" s="3"/>
    </row>
    <row r="88" spans="1:20" ht="116.25" customHeight="1" x14ac:dyDescent="0.25">
      <c r="A88" s="142" t="s">
        <v>766</v>
      </c>
      <c r="B88" s="162" t="s">
        <v>613</v>
      </c>
      <c r="C88" s="163"/>
      <c r="D88" s="163"/>
      <c r="E88" s="164"/>
      <c r="F88" s="147"/>
      <c r="G88" s="147"/>
      <c r="H88" s="147"/>
      <c r="I88" s="147"/>
      <c r="J88" s="189" t="s">
        <v>431</v>
      </c>
      <c r="K88" s="190"/>
      <c r="L88" s="25" t="s">
        <v>514</v>
      </c>
      <c r="M88" s="141" t="s">
        <v>34</v>
      </c>
      <c r="N88" s="48">
        <v>73</v>
      </c>
      <c r="O88" s="2">
        <v>30000</v>
      </c>
      <c r="P88" s="2">
        <v>30000</v>
      </c>
      <c r="Q88" s="2"/>
      <c r="R88" s="2"/>
      <c r="S88" s="98"/>
      <c r="T88" s="3"/>
    </row>
    <row r="89" spans="1:20" ht="100.5" customHeight="1" x14ac:dyDescent="0.25">
      <c r="A89" s="142" t="s">
        <v>766</v>
      </c>
      <c r="B89" s="162" t="s">
        <v>613</v>
      </c>
      <c r="C89" s="163"/>
      <c r="D89" s="163"/>
      <c r="E89" s="164"/>
      <c r="F89" s="147"/>
      <c r="G89" s="147"/>
      <c r="H89" s="147"/>
      <c r="I89" s="147"/>
      <c r="J89" s="189" t="s">
        <v>694</v>
      </c>
      <c r="K89" s="190"/>
      <c r="L89" s="25" t="s">
        <v>696</v>
      </c>
      <c r="M89" s="141" t="s">
        <v>34</v>
      </c>
      <c r="N89" s="48">
        <v>74</v>
      </c>
      <c r="O89" s="2"/>
      <c r="P89" s="2"/>
      <c r="Q89" s="2">
        <v>50000</v>
      </c>
      <c r="R89" s="2"/>
      <c r="S89" s="98"/>
      <c r="T89" s="3"/>
    </row>
    <row r="90" spans="1:20" ht="100.5" customHeight="1" x14ac:dyDescent="0.25">
      <c r="A90" s="142" t="s">
        <v>766</v>
      </c>
      <c r="B90" s="162" t="s">
        <v>613</v>
      </c>
      <c r="C90" s="163"/>
      <c r="D90" s="163"/>
      <c r="E90" s="164"/>
      <c r="F90" s="147"/>
      <c r="G90" s="147"/>
      <c r="H90" s="147"/>
      <c r="I90" s="147"/>
      <c r="J90" s="189" t="s">
        <v>695</v>
      </c>
      <c r="K90" s="190"/>
      <c r="L90" s="25" t="s">
        <v>697</v>
      </c>
      <c r="M90" s="141" t="s">
        <v>34</v>
      </c>
      <c r="N90" s="48">
        <v>75</v>
      </c>
      <c r="O90" s="2"/>
      <c r="P90" s="2"/>
      <c r="Q90" s="2">
        <v>50000</v>
      </c>
      <c r="R90" s="2"/>
      <c r="S90" s="98"/>
      <c r="T90" s="3"/>
    </row>
    <row r="91" spans="1:20" ht="124.5" customHeight="1" x14ac:dyDescent="0.25">
      <c r="A91" s="142" t="s">
        <v>766</v>
      </c>
      <c r="B91" s="162" t="s">
        <v>613</v>
      </c>
      <c r="C91" s="163"/>
      <c r="D91" s="163"/>
      <c r="E91" s="164"/>
      <c r="F91" s="147"/>
      <c r="G91" s="147"/>
      <c r="H91" s="147"/>
      <c r="I91" s="147"/>
      <c r="J91" s="189" t="s">
        <v>432</v>
      </c>
      <c r="K91" s="190"/>
      <c r="L91" s="25" t="s">
        <v>523</v>
      </c>
      <c r="M91" s="141" t="s">
        <v>34</v>
      </c>
      <c r="N91" s="48">
        <v>76</v>
      </c>
      <c r="O91" s="2">
        <v>55000</v>
      </c>
      <c r="P91" s="2">
        <v>55000</v>
      </c>
      <c r="Q91" s="2"/>
      <c r="R91" s="2"/>
      <c r="S91" s="98"/>
      <c r="T91" s="3"/>
    </row>
    <row r="92" spans="1:20" ht="134.25" customHeight="1" x14ac:dyDescent="0.25">
      <c r="A92" s="142" t="s">
        <v>766</v>
      </c>
      <c r="B92" s="162" t="s">
        <v>613</v>
      </c>
      <c r="C92" s="163"/>
      <c r="D92" s="163"/>
      <c r="E92" s="164"/>
      <c r="F92" s="147"/>
      <c r="G92" s="147"/>
      <c r="H92" s="147"/>
      <c r="I92" s="147"/>
      <c r="J92" s="189" t="s">
        <v>433</v>
      </c>
      <c r="K92" s="190"/>
      <c r="L92" s="25" t="s">
        <v>515</v>
      </c>
      <c r="M92" s="141" t="s">
        <v>34</v>
      </c>
      <c r="N92" s="48">
        <v>77</v>
      </c>
      <c r="O92" s="2">
        <f>21000-4512.47</f>
        <v>16487.53</v>
      </c>
      <c r="P92" s="2">
        <v>16487.53</v>
      </c>
      <c r="Q92" s="2"/>
      <c r="R92" s="2"/>
      <c r="S92" s="98"/>
      <c r="T92" s="3"/>
    </row>
    <row r="93" spans="1:20" ht="127.5" customHeight="1" x14ac:dyDescent="0.25">
      <c r="A93" s="142" t="s">
        <v>766</v>
      </c>
      <c r="B93" s="162" t="s">
        <v>613</v>
      </c>
      <c r="C93" s="163"/>
      <c r="D93" s="163"/>
      <c r="E93" s="164"/>
      <c r="F93" s="147"/>
      <c r="G93" s="147"/>
      <c r="H93" s="147"/>
      <c r="I93" s="147"/>
      <c r="J93" s="189" t="s">
        <v>434</v>
      </c>
      <c r="K93" s="190"/>
      <c r="L93" s="25" t="s">
        <v>516</v>
      </c>
      <c r="M93" s="141" t="s">
        <v>34</v>
      </c>
      <c r="N93" s="48">
        <v>78</v>
      </c>
      <c r="O93" s="2">
        <f>85000-18277.79</f>
        <v>66722.209999999992</v>
      </c>
      <c r="P93" s="2">
        <v>66722.210000000006</v>
      </c>
      <c r="Q93" s="2"/>
      <c r="R93" s="2"/>
      <c r="S93" s="98"/>
      <c r="T93" s="3"/>
    </row>
    <row r="94" spans="1:20" ht="105.75" customHeight="1" x14ac:dyDescent="0.25">
      <c r="A94" s="142" t="s">
        <v>767</v>
      </c>
      <c r="B94" s="162" t="s">
        <v>613</v>
      </c>
      <c r="C94" s="163"/>
      <c r="D94" s="163"/>
      <c r="E94" s="163"/>
      <c r="F94" s="164"/>
      <c r="G94" s="147"/>
      <c r="H94" s="147"/>
      <c r="I94" s="147"/>
      <c r="J94" s="189" t="s">
        <v>618</v>
      </c>
      <c r="K94" s="190"/>
      <c r="L94" s="25" t="s">
        <v>620</v>
      </c>
      <c r="M94" s="141" t="s">
        <v>181</v>
      </c>
      <c r="N94" s="48">
        <v>79</v>
      </c>
      <c r="O94" s="2"/>
      <c r="P94" s="2"/>
      <c r="Q94" s="2">
        <v>70000</v>
      </c>
      <c r="R94" s="2"/>
      <c r="S94" s="142"/>
      <c r="T94" s="3"/>
    </row>
    <row r="95" spans="1:20" ht="93" hidden="1" customHeight="1" x14ac:dyDescent="0.25">
      <c r="A95" s="142" t="s">
        <v>589</v>
      </c>
      <c r="B95" s="162" t="s">
        <v>44</v>
      </c>
      <c r="C95" s="163"/>
      <c r="D95" s="163"/>
      <c r="E95" s="164"/>
      <c r="F95" s="147"/>
      <c r="G95" s="147"/>
      <c r="H95" s="147"/>
      <c r="I95" s="143"/>
      <c r="J95" s="188" t="s">
        <v>244</v>
      </c>
      <c r="K95" s="188"/>
      <c r="L95" s="25" t="s">
        <v>392</v>
      </c>
      <c r="M95" s="141" t="s">
        <v>181</v>
      </c>
      <c r="N95" s="48">
        <v>80</v>
      </c>
      <c r="O95" s="2">
        <v>0</v>
      </c>
      <c r="P95" s="2"/>
      <c r="Q95" s="2">
        <v>0</v>
      </c>
      <c r="R95" s="2">
        <v>0</v>
      </c>
      <c r="S95" s="98">
        <v>0</v>
      </c>
      <c r="T95" s="3"/>
    </row>
    <row r="96" spans="1:20" ht="94.5" customHeight="1" x14ac:dyDescent="0.25">
      <c r="A96" s="142" t="s">
        <v>767</v>
      </c>
      <c r="B96" s="162" t="s">
        <v>562</v>
      </c>
      <c r="C96" s="163"/>
      <c r="D96" s="163"/>
      <c r="E96" s="164"/>
      <c r="F96" s="147"/>
      <c r="G96" s="147"/>
      <c r="H96" s="147"/>
      <c r="I96" s="143"/>
      <c r="J96" s="192" t="s">
        <v>564</v>
      </c>
      <c r="K96" s="188"/>
      <c r="L96" s="25" t="s">
        <v>762</v>
      </c>
      <c r="M96" s="141" t="s">
        <v>181</v>
      </c>
      <c r="N96" s="48">
        <v>81</v>
      </c>
      <c r="O96" s="2">
        <v>60000</v>
      </c>
      <c r="P96" s="2">
        <v>60000</v>
      </c>
      <c r="Q96" s="2"/>
      <c r="R96" s="2"/>
      <c r="S96" s="98"/>
      <c r="T96" s="3"/>
    </row>
    <row r="97" spans="1:33" ht="93" customHeight="1" x14ac:dyDescent="0.25">
      <c r="A97" s="142" t="s">
        <v>767</v>
      </c>
      <c r="B97" s="162" t="s">
        <v>613</v>
      </c>
      <c r="C97" s="163"/>
      <c r="D97" s="163"/>
      <c r="E97" s="163"/>
      <c r="F97" s="164"/>
      <c r="G97" s="147"/>
      <c r="H97" s="147"/>
      <c r="I97" s="147"/>
      <c r="J97" s="189" t="s">
        <v>619</v>
      </c>
      <c r="K97" s="190"/>
      <c r="L97" s="25" t="s">
        <v>763</v>
      </c>
      <c r="M97" s="141" t="s">
        <v>181</v>
      </c>
      <c r="N97" s="48">
        <v>82</v>
      </c>
      <c r="O97" s="2"/>
      <c r="P97" s="2"/>
      <c r="Q97" s="2">
        <v>280000</v>
      </c>
      <c r="R97" s="2"/>
      <c r="S97" s="142"/>
      <c r="T97" s="3"/>
    </row>
    <row r="98" spans="1:33" ht="84" hidden="1" customHeight="1" x14ac:dyDescent="0.25">
      <c r="A98" s="142" t="s">
        <v>589</v>
      </c>
      <c r="B98" s="162" t="s">
        <v>44</v>
      </c>
      <c r="C98" s="163"/>
      <c r="D98" s="163"/>
      <c r="E98" s="164"/>
      <c r="F98" s="147"/>
      <c r="G98" s="147"/>
      <c r="H98" s="147"/>
      <c r="I98" s="143"/>
      <c r="J98" s="188" t="s">
        <v>245</v>
      </c>
      <c r="K98" s="188"/>
      <c r="L98" s="25" t="s">
        <v>393</v>
      </c>
      <c r="M98" s="141" t="s">
        <v>181</v>
      </c>
      <c r="N98" s="48">
        <v>83</v>
      </c>
      <c r="O98" s="2">
        <v>0</v>
      </c>
      <c r="P98" s="2"/>
      <c r="Q98" s="2">
        <v>0</v>
      </c>
      <c r="R98" s="2">
        <v>0</v>
      </c>
      <c r="S98" s="98">
        <v>0</v>
      </c>
      <c r="T98" s="3"/>
    </row>
    <row r="99" spans="1:33" ht="93" customHeight="1" x14ac:dyDescent="0.25">
      <c r="A99" s="142" t="s">
        <v>767</v>
      </c>
      <c r="B99" s="162" t="s">
        <v>562</v>
      </c>
      <c r="C99" s="163"/>
      <c r="D99" s="163"/>
      <c r="E99" s="164"/>
      <c r="F99" s="147"/>
      <c r="G99" s="147"/>
      <c r="H99" s="147"/>
      <c r="I99" s="143"/>
      <c r="J99" s="188" t="s">
        <v>570</v>
      </c>
      <c r="K99" s="188"/>
      <c r="L99" s="25" t="s">
        <v>569</v>
      </c>
      <c r="M99" s="141" t="s">
        <v>181</v>
      </c>
      <c r="N99" s="48">
        <v>84</v>
      </c>
      <c r="O99" s="2">
        <v>160000</v>
      </c>
      <c r="P99" s="2">
        <v>160000</v>
      </c>
      <c r="Q99" s="2"/>
      <c r="R99" s="2">
        <v>0</v>
      </c>
      <c r="S99" s="98">
        <v>0</v>
      </c>
      <c r="T99" s="3"/>
    </row>
    <row r="100" spans="1:33" ht="95.25" hidden="1" customHeight="1" x14ac:dyDescent="0.25">
      <c r="A100" s="142" t="s">
        <v>589</v>
      </c>
      <c r="B100" s="162" t="s">
        <v>44</v>
      </c>
      <c r="C100" s="163"/>
      <c r="D100" s="163"/>
      <c r="E100" s="164"/>
      <c r="F100" s="147"/>
      <c r="G100" s="147"/>
      <c r="H100" s="147"/>
      <c r="I100" s="143"/>
      <c r="J100" s="188" t="s">
        <v>332</v>
      </c>
      <c r="K100" s="188"/>
      <c r="L100" s="25" t="s">
        <v>334</v>
      </c>
      <c r="M100" s="141" t="s">
        <v>181</v>
      </c>
      <c r="N100" s="48">
        <v>85</v>
      </c>
      <c r="O100" s="2">
        <v>0</v>
      </c>
      <c r="P100" s="154"/>
      <c r="Q100" s="2">
        <v>0</v>
      </c>
      <c r="R100" s="2">
        <v>0</v>
      </c>
      <c r="S100" s="98">
        <v>0</v>
      </c>
      <c r="T100" s="3"/>
    </row>
    <row r="101" spans="1:33" ht="101.25" hidden="1" customHeight="1" x14ac:dyDescent="0.25">
      <c r="A101" s="142" t="s">
        <v>589</v>
      </c>
      <c r="B101" s="162" t="s">
        <v>44</v>
      </c>
      <c r="C101" s="163"/>
      <c r="D101" s="163"/>
      <c r="E101" s="164"/>
      <c r="F101" s="147"/>
      <c r="G101" s="147"/>
      <c r="H101" s="147"/>
      <c r="I101" s="143"/>
      <c r="J101" s="188" t="s">
        <v>333</v>
      </c>
      <c r="K101" s="188"/>
      <c r="L101" s="25" t="s">
        <v>335</v>
      </c>
      <c r="M101" s="141" t="s">
        <v>181</v>
      </c>
      <c r="N101" s="48">
        <v>86</v>
      </c>
      <c r="O101" s="2">
        <v>0</v>
      </c>
      <c r="P101" s="154"/>
      <c r="Q101" s="2">
        <v>0</v>
      </c>
      <c r="R101" s="2">
        <v>0</v>
      </c>
      <c r="S101" s="98">
        <v>0</v>
      </c>
      <c r="T101" s="3"/>
    </row>
    <row r="102" spans="1:33" ht="101.25" customHeight="1" x14ac:dyDescent="0.25">
      <c r="A102" s="142" t="s">
        <v>767</v>
      </c>
      <c r="B102" s="162" t="s">
        <v>562</v>
      </c>
      <c r="C102" s="163"/>
      <c r="D102" s="163"/>
      <c r="E102" s="164"/>
      <c r="F102" s="147"/>
      <c r="G102" s="147"/>
      <c r="H102" s="147"/>
      <c r="I102" s="143"/>
      <c r="J102" s="188" t="s">
        <v>698</v>
      </c>
      <c r="K102" s="188"/>
      <c r="L102" s="25" t="s">
        <v>699</v>
      </c>
      <c r="M102" s="141" t="s">
        <v>181</v>
      </c>
      <c r="N102" s="48">
        <v>87</v>
      </c>
      <c r="O102" s="2"/>
      <c r="P102" s="2"/>
      <c r="Q102" s="18">
        <v>34000</v>
      </c>
      <c r="R102" s="2"/>
      <c r="S102" s="98"/>
      <c r="T102" s="3"/>
    </row>
    <row r="103" spans="1:33" ht="101.25" customHeight="1" x14ac:dyDescent="0.25">
      <c r="A103" s="142" t="s">
        <v>767</v>
      </c>
      <c r="B103" s="162" t="s">
        <v>613</v>
      </c>
      <c r="C103" s="163"/>
      <c r="D103" s="163"/>
      <c r="E103" s="164"/>
      <c r="F103" s="147"/>
      <c r="G103" s="147"/>
      <c r="H103" s="147"/>
      <c r="I103" s="143"/>
      <c r="J103" s="188" t="s">
        <v>435</v>
      </c>
      <c r="K103" s="188"/>
      <c r="L103" s="25" t="s">
        <v>517</v>
      </c>
      <c r="M103" s="141" t="s">
        <v>181</v>
      </c>
      <c r="N103" s="48">
        <v>88</v>
      </c>
      <c r="O103" s="2">
        <f>20000-3380</f>
        <v>16620</v>
      </c>
      <c r="P103" s="2">
        <v>16620</v>
      </c>
      <c r="Q103" s="2"/>
      <c r="R103" s="2"/>
      <c r="S103" s="98"/>
      <c r="T103" s="3"/>
    </row>
    <row r="104" spans="1:33" ht="101.25" customHeight="1" x14ac:dyDescent="0.25">
      <c r="A104" s="142" t="s">
        <v>767</v>
      </c>
      <c r="B104" s="162" t="s">
        <v>613</v>
      </c>
      <c r="C104" s="163"/>
      <c r="D104" s="163"/>
      <c r="E104" s="164"/>
      <c r="F104" s="147"/>
      <c r="G104" s="147"/>
      <c r="H104" s="147"/>
      <c r="I104" s="143"/>
      <c r="J104" s="188" t="s">
        <v>700</v>
      </c>
      <c r="K104" s="188"/>
      <c r="L104" s="25" t="s">
        <v>701</v>
      </c>
      <c r="M104" s="141" t="s">
        <v>181</v>
      </c>
      <c r="N104" s="48">
        <v>89</v>
      </c>
      <c r="O104" s="2"/>
      <c r="P104" s="2"/>
      <c r="Q104" s="2">
        <v>75000</v>
      </c>
      <c r="R104" s="2"/>
      <c r="S104" s="98"/>
      <c r="T104" s="3"/>
    </row>
    <row r="105" spans="1:33" ht="88.5" customHeight="1" x14ac:dyDescent="0.25">
      <c r="A105" s="142" t="s">
        <v>767</v>
      </c>
      <c r="B105" s="162" t="s">
        <v>613</v>
      </c>
      <c r="C105" s="163"/>
      <c r="D105" s="163"/>
      <c r="E105" s="164"/>
      <c r="F105" s="147"/>
      <c r="G105" s="147"/>
      <c r="H105" s="147"/>
      <c r="I105" s="143"/>
      <c r="J105" s="188" t="s">
        <v>436</v>
      </c>
      <c r="K105" s="188"/>
      <c r="L105" s="25" t="s">
        <v>518</v>
      </c>
      <c r="M105" s="141" t="s">
        <v>181</v>
      </c>
      <c r="N105" s="48">
        <v>90</v>
      </c>
      <c r="O105" s="2">
        <f>40000-6800</f>
        <v>33200</v>
      </c>
      <c r="P105" s="2">
        <v>33200</v>
      </c>
      <c r="Q105" s="2"/>
      <c r="R105" s="2"/>
      <c r="S105" s="98"/>
      <c r="T105" s="3"/>
    </row>
    <row r="106" spans="1:33" ht="102" customHeight="1" x14ac:dyDescent="0.25">
      <c r="A106" s="142" t="s">
        <v>768</v>
      </c>
      <c r="B106" s="162" t="s">
        <v>613</v>
      </c>
      <c r="C106" s="163"/>
      <c r="D106" s="163"/>
      <c r="E106" s="163"/>
      <c r="F106" s="164"/>
      <c r="G106" s="147"/>
      <c r="H106" s="147"/>
      <c r="I106" s="147"/>
      <c r="J106" s="189" t="s">
        <v>622</v>
      </c>
      <c r="K106" s="190"/>
      <c r="L106" s="25" t="s">
        <v>815</v>
      </c>
      <c r="M106" s="141" t="s">
        <v>240</v>
      </c>
      <c r="N106" s="48">
        <v>91</v>
      </c>
      <c r="O106" s="2"/>
      <c r="P106" s="2"/>
      <c r="Q106" s="2">
        <v>100000</v>
      </c>
      <c r="R106" s="2"/>
      <c r="S106" s="98"/>
      <c r="T106" s="3"/>
    </row>
    <row r="107" spans="1:33" ht="87" hidden="1" customHeight="1" x14ac:dyDescent="0.25">
      <c r="A107" s="142" t="s">
        <v>583</v>
      </c>
      <c r="B107" s="162" t="s">
        <v>44</v>
      </c>
      <c r="C107" s="163"/>
      <c r="D107" s="163"/>
      <c r="E107" s="163"/>
      <c r="F107" s="164"/>
      <c r="G107" s="147"/>
      <c r="H107" s="147"/>
      <c r="I107" s="147"/>
      <c r="J107" s="189" t="s">
        <v>394</v>
      </c>
      <c r="K107" s="190"/>
      <c r="L107" s="25" t="s">
        <v>247</v>
      </c>
      <c r="M107" s="141" t="s">
        <v>240</v>
      </c>
      <c r="N107" s="48">
        <v>92</v>
      </c>
      <c r="O107" s="2">
        <v>0</v>
      </c>
      <c r="P107" s="2"/>
      <c r="Q107" s="2">
        <v>0</v>
      </c>
      <c r="R107" s="2">
        <v>0</v>
      </c>
      <c r="S107" s="98">
        <v>0</v>
      </c>
      <c r="T107" s="139"/>
      <c r="U107" s="139"/>
      <c r="V107" s="139"/>
      <c r="W107" s="135"/>
      <c r="X107" s="188"/>
      <c r="Y107" s="188"/>
      <c r="Z107" s="23"/>
      <c r="AA107" s="137"/>
      <c r="AB107" s="48"/>
      <c r="AC107" s="2"/>
      <c r="AD107" s="94"/>
      <c r="AE107" s="2"/>
      <c r="AF107" s="2"/>
      <c r="AG107" s="98"/>
    </row>
    <row r="108" spans="1:33" ht="100.5" customHeight="1" x14ac:dyDescent="0.25">
      <c r="A108" s="142" t="s">
        <v>768</v>
      </c>
      <c r="B108" s="162" t="s">
        <v>613</v>
      </c>
      <c r="C108" s="163"/>
      <c r="D108" s="163"/>
      <c r="E108" s="163"/>
      <c r="F108" s="164"/>
      <c r="G108" s="147"/>
      <c r="H108" s="147"/>
      <c r="I108" s="147"/>
      <c r="J108" s="189" t="s">
        <v>623</v>
      </c>
      <c r="K108" s="190"/>
      <c r="L108" s="25" t="s">
        <v>816</v>
      </c>
      <c r="M108" s="141" t="s">
        <v>240</v>
      </c>
      <c r="N108" s="48">
        <v>93</v>
      </c>
      <c r="O108" s="2"/>
      <c r="P108" s="2"/>
      <c r="Q108" s="2">
        <v>150000</v>
      </c>
      <c r="R108" s="2"/>
      <c r="S108" s="98"/>
      <c r="T108" s="108"/>
      <c r="U108" s="108"/>
      <c r="V108" s="108"/>
      <c r="W108" s="108"/>
      <c r="X108" s="109"/>
      <c r="Y108" s="109"/>
      <c r="Z108" s="110"/>
      <c r="AA108" s="75"/>
      <c r="AB108" s="111"/>
      <c r="AC108" s="112"/>
      <c r="AD108" s="113"/>
      <c r="AE108" s="112"/>
      <c r="AF108" s="112"/>
      <c r="AG108" s="114"/>
    </row>
    <row r="109" spans="1:33" ht="83.25" hidden="1" customHeight="1" x14ac:dyDescent="0.25">
      <c r="A109" s="142" t="s">
        <v>583</v>
      </c>
      <c r="B109" s="162" t="s">
        <v>44</v>
      </c>
      <c r="C109" s="163"/>
      <c r="D109" s="163"/>
      <c r="E109" s="164"/>
      <c r="F109" s="147"/>
      <c r="G109" s="147"/>
      <c r="H109" s="147"/>
      <c r="I109" s="143"/>
      <c r="J109" s="188" t="s">
        <v>395</v>
      </c>
      <c r="K109" s="188"/>
      <c r="L109" s="25" t="s">
        <v>248</v>
      </c>
      <c r="M109" s="141" t="s">
        <v>240</v>
      </c>
      <c r="N109" s="48">
        <v>94</v>
      </c>
      <c r="O109" s="2">
        <v>0</v>
      </c>
      <c r="P109" s="2"/>
      <c r="Q109" s="2">
        <v>0</v>
      </c>
      <c r="R109" s="2">
        <v>0</v>
      </c>
      <c r="S109" s="98">
        <v>0</v>
      </c>
      <c r="T109" s="3"/>
    </row>
    <row r="110" spans="1:33" ht="98.25" customHeight="1" x14ac:dyDescent="0.25">
      <c r="A110" s="142" t="s">
        <v>768</v>
      </c>
      <c r="B110" s="162" t="s">
        <v>613</v>
      </c>
      <c r="C110" s="163"/>
      <c r="D110" s="163"/>
      <c r="E110" s="163"/>
      <c r="F110" s="164"/>
      <c r="G110" s="147"/>
      <c r="H110" s="147"/>
      <c r="I110" s="147"/>
      <c r="J110" s="189" t="s">
        <v>624</v>
      </c>
      <c r="K110" s="190"/>
      <c r="L110" s="25" t="s">
        <v>817</v>
      </c>
      <c r="M110" s="141" t="s">
        <v>240</v>
      </c>
      <c r="N110" s="48">
        <v>95</v>
      </c>
      <c r="O110" s="2"/>
      <c r="P110" s="2"/>
      <c r="Q110" s="2">
        <v>150000</v>
      </c>
      <c r="R110" s="2"/>
      <c r="S110" s="98"/>
      <c r="T110" s="3"/>
    </row>
    <row r="111" spans="1:33" ht="83.25" hidden="1" customHeight="1" x14ac:dyDescent="0.25">
      <c r="A111" s="142" t="s">
        <v>583</v>
      </c>
      <c r="B111" s="162" t="s">
        <v>44</v>
      </c>
      <c r="C111" s="163"/>
      <c r="D111" s="163"/>
      <c r="E111" s="164"/>
      <c r="F111" s="147"/>
      <c r="G111" s="147"/>
      <c r="H111" s="147"/>
      <c r="I111" s="143"/>
      <c r="J111" s="188" t="s">
        <v>246</v>
      </c>
      <c r="K111" s="188"/>
      <c r="L111" s="25" t="s">
        <v>249</v>
      </c>
      <c r="M111" s="141" t="s">
        <v>240</v>
      </c>
      <c r="N111" s="48">
        <v>96</v>
      </c>
      <c r="O111" s="2">
        <v>0</v>
      </c>
      <c r="P111" s="2"/>
      <c r="Q111" s="2">
        <v>0</v>
      </c>
      <c r="R111" s="2">
        <v>0</v>
      </c>
      <c r="S111" s="98">
        <v>0</v>
      </c>
      <c r="T111" s="3"/>
    </row>
    <row r="112" spans="1:33" ht="83.25" hidden="1" customHeight="1" x14ac:dyDescent="0.25">
      <c r="A112" s="142" t="s">
        <v>583</v>
      </c>
      <c r="B112" s="162" t="s">
        <v>44</v>
      </c>
      <c r="C112" s="163"/>
      <c r="D112" s="163"/>
      <c r="E112" s="145"/>
      <c r="F112" s="147"/>
      <c r="G112" s="147"/>
      <c r="H112" s="147"/>
      <c r="I112" s="143"/>
      <c r="J112" s="188" t="s">
        <v>378</v>
      </c>
      <c r="K112" s="188"/>
      <c r="L112" s="25" t="s">
        <v>380</v>
      </c>
      <c r="M112" s="141" t="s">
        <v>240</v>
      </c>
      <c r="N112" s="48">
        <v>97</v>
      </c>
      <c r="O112" s="2">
        <v>0</v>
      </c>
      <c r="P112" s="2"/>
      <c r="Q112" s="2">
        <v>0</v>
      </c>
      <c r="R112" s="2">
        <v>0</v>
      </c>
      <c r="S112" s="98">
        <v>0</v>
      </c>
      <c r="T112" s="3"/>
    </row>
    <row r="113" spans="1:30" ht="83.25" hidden="1" customHeight="1" x14ac:dyDescent="0.25">
      <c r="A113" s="142" t="s">
        <v>583</v>
      </c>
      <c r="B113" s="162" t="s">
        <v>44</v>
      </c>
      <c r="C113" s="163"/>
      <c r="D113" s="163"/>
      <c r="E113" s="145"/>
      <c r="F113" s="147"/>
      <c r="G113" s="147"/>
      <c r="H113" s="147"/>
      <c r="I113" s="143"/>
      <c r="J113" s="189" t="s">
        <v>379</v>
      </c>
      <c r="K113" s="190"/>
      <c r="L113" s="25" t="s">
        <v>381</v>
      </c>
      <c r="M113" s="141" t="s">
        <v>240</v>
      </c>
      <c r="N113" s="48">
        <v>98</v>
      </c>
      <c r="O113" s="2">
        <v>0</v>
      </c>
      <c r="P113" s="2"/>
      <c r="Q113" s="2">
        <v>0</v>
      </c>
      <c r="R113" s="2">
        <v>0</v>
      </c>
      <c r="S113" s="98">
        <v>0</v>
      </c>
      <c r="T113" s="3"/>
    </row>
    <row r="114" spans="1:30" ht="94.5" customHeight="1" x14ac:dyDescent="0.25">
      <c r="A114" s="142" t="s">
        <v>768</v>
      </c>
      <c r="B114" s="162" t="s">
        <v>613</v>
      </c>
      <c r="C114" s="163"/>
      <c r="D114" s="163"/>
      <c r="E114" s="164"/>
      <c r="F114" s="147"/>
      <c r="G114" s="147"/>
      <c r="H114" s="147"/>
      <c r="I114" s="143"/>
      <c r="J114" s="189" t="s">
        <v>437</v>
      </c>
      <c r="K114" s="190"/>
      <c r="L114" s="25" t="s">
        <v>480</v>
      </c>
      <c r="M114" s="141" t="s">
        <v>240</v>
      </c>
      <c r="N114" s="48">
        <v>99</v>
      </c>
      <c r="O114" s="2">
        <v>100000</v>
      </c>
      <c r="P114" s="2">
        <v>100000</v>
      </c>
      <c r="Q114" s="2"/>
      <c r="R114" s="2"/>
      <c r="S114" s="98"/>
      <c r="T114" s="3"/>
    </row>
    <row r="115" spans="1:30" ht="99.75" customHeight="1" x14ac:dyDescent="0.25">
      <c r="A115" s="142" t="s">
        <v>768</v>
      </c>
      <c r="B115" s="162" t="s">
        <v>613</v>
      </c>
      <c r="C115" s="163"/>
      <c r="D115" s="163"/>
      <c r="E115" s="145"/>
      <c r="F115" s="147"/>
      <c r="G115" s="147"/>
      <c r="H115" s="147"/>
      <c r="I115" s="143"/>
      <c r="J115" s="189" t="s">
        <v>438</v>
      </c>
      <c r="K115" s="190"/>
      <c r="L115" s="25" t="s">
        <v>481</v>
      </c>
      <c r="M115" s="141" t="s">
        <v>240</v>
      </c>
      <c r="N115" s="48">
        <v>100</v>
      </c>
      <c r="O115" s="2">
        <v>107000</v>
      </c>
      <c r="P115" s="2">
        <v>107000</v>
      </c>
      <c r="Q115" s="2"/>
      <c r="R115" s="2"/>
      <c r="S115" s="98"/>
      <c r="T115" s="3"/>
    </row>
    <row r="116" spans="1:30" ht="90.75" customHeight="1" x14ac:dyDescent="0.25">
      <c r="A116" s="142" t="s">
        <v>768</v>
      </c>
      <c r="B116" s="162" t="s">
        <v>613</v>
      </c>
      <c r="C116" s="163"/>
      <c r="D116" s="163"/>
      <c r="E116" s="145"/>
      <c r="F116" s="147"/>
      <c r="G116" s="147"/>
      <c r="H116" s="147"/>
      <c r="I116" s="143"/>
      <c r="J116" s="189" t="s">
        <v>439</v>
      </c>
      <c r="K116" s="190"/>
      <c r="L116" s="25" t="s">
        <v>482</v>
      </c>
      <c r="M116" s="141" t="s">
        <v>240</v>
      </c>
      <c r="N116" s="48">
        <v>101</v>
      </c>
      <c r="O116" s="2">
        <v>200000</v>
      </c>
      <c r="P116" s="2">
        <v>200000</v>
      </c>
      <c r="Q116" s="2"/>
      <c r="R116" s="2"/>
      <c r="S116" s="98"/>
      <c r="T116" s="3"/>
    </row>
    <row r="117" spans="1:30" ht="94.5" customHeight="1" x14ac:dyDescent="0.25">
      <c r="A117" s="142" t="s">
        <v>769</v>
      </c>
      <c r="B117" s="162" t="s">
        <v>613</v>
      </c>
      <c r="C117" s="163"/>
      <c r="D117" s="163"/>
      <c r="E117" s="163"/>
      <c r="F117" s="164"/>
      <c r="G117" s="147"/>
      <c r="H117" s="147"/>
      <c r="I117" s="147"/>
      <c r="J117" s="189" t="s">
        <v>628</v>
      </c>
      <c r="K117" s="190"/>
      <c r="L117" s="25" t="s">
        <v>819</v>
      </c>
      <c r="M117" s="141" t="s">
        <v>35</v>
      </c>
      <c r="N117" s="48">
        <v>102</v>
      </c>
      <c r="O117" s="2"/>
      <c r="P117" s="2"/>
      <c r="Q117" s="2">
        <v>86000</v>
      </c>
      <c r="R117" s="2"/>
      <c r="S117" s="98"/>
      <c r="T117" s="3"/>
    </row>
    <row r="118" spans="1:30" ht="75.75" hidden="1" customHeight="1" x14ac:dyDescent="0.25">
      <c r="A118" s="142" t="s">
        <v>590</v>
      </c>
      <c r="B118" s="162" t="s">
        <v>44</v>
      </c>
      <c r="C118" s="163"/>
      <c r="D118" s="163"/>
      <c r="E118" s="164"/>
      <c r="F118" s="147"/>
      <c r="G118" s="147"/>
      <c r="H118" s="147"/>
      <c r="I118" s="143"/>
      <c r="J118" s="188" t="s">
        <v>252</v>
      </c>
      <c r="K118" s="188"/>
      <c r="L118" s="25" t="s">
        <v>253</v>
      </c>
      <c r="M118" s="141" t="s">
        <v>35</v>
      </c>
      <c r="N118" s="48">
        <v>103</v>
      </c>
      <c r="O118" s="2">
        <v>0</v>
      </c>
      <c r="P118" s="2"/>
      <c r="Q118" s="2">
        <v>0</v>
      </c>
      <c r="R118" s="2">
        <v>0</v>
      </c>
      <c r="S118" s="98">
        <v>0</v>
      </c>
      <c r="T118" s="3"/>
    </row>
    <row r="119" spans="1:30" ht="94.5" hidden="1" customHeight="1" x14ac:dyDescent="0.25">
      <c r="A119" s="142" t="s">
        <v>590</v>
      </c>
      <c r="B119" s="162" t="s">
        <v>44</v>
      </c>
      <c r="C119" s="163"/>
      <c r="D119" s="163"/>
      <c r="E119" s="164"/>
      <c r="F119" s="147"/>
      <c r="G119" s="147"/>
      <c r="H119" s="147"/>
      <c r="I119" s="147"/>
      <c r="J119" s="184" t="s">
        <v>396</v>
      </c>
      <c r="K119" s="185"/>
      <c r="L119" s="25" t="s">
        <v>255</v>
      </c>
      <c r="M119" s="141" t="s">
        <v>35</v>
      </c>
      <c r="N119" s="48">
        <v>104</v>
      </c>
      <c r="O119" s="2">
        <v>0</v>
      </c>
      <c r="P119" s="2"/>
      <c r="Q119" s="2">
        <v>0</v>
      </c>
      <c r="R119" s="2">
        <v>0</v>
      </c>
      <c r="S119" s="98">
        <v>0</v>
      </c>
      <c r="T119" s="3"/>
    </row>
    <row r="120" spans="1:30" ht="89.25" hidden="1" customHeight="1" x14ac:dyDescent="0.25">
      <c r="A120" s="142" t="s">
        <v>590</v>
      </c>
      <c r="B120" s="162" t="s">
        <v>44</v>
      </c>
      <c r="C120" s="163"/>
      <c r="D120" s="163"/>
      <c r="E120" s="164"/>
      <c r="F120" s="147"/>
      <c r="G120" s="147"/>
      <c r="H120" s="147"/>
      <c r="I120" s="147"/>
      <c r="J120" s="184" t="s">
        <v>397</v>
      </c>
      <c r="K120" s="185"/>
      <c r="L120" s="25" t="s">
        <v>398</v>
      </c>
      <c r="M120" s="141" t="s">
        <v>35</v>
      </c>
      <c r="N120" s="48">
        <v>105</v>
      </c>
      <c r="O120" s="2">
        <v>0</v>
      </c>
      <c r="P120" s="2"/>
      <c r="Q120" s="2">
        <v>0</v>
      </c>
      <c r="R120" s="2">
        <v>0</v>
      </c>
      <c r="S120" s="98">
        <v>0</v>
      </c>
      <c r="T120" s="3"/>
    </row>
    <row r="121" spans="1:30" ht="11.25" hidden="1" customHeight="1" x14ac:dyDescent="0.25">
      <c r="A121" s="142" t="s">
        <v>590</v>
      </c>
      <c r="B121" s="162" t="s">
        <v>44</v>
      </c>
      <c r="C121" s="163"/>
      <c r="D121" s="163"/>
      <c r="E121" s="164"/>
      <c r="F121" s="147"/>
      <c r="G121" s="147"/>
      <c r="H121" s="147"/>
      <c r="I121" s="147"/>
      <c r="J121" s="184" t="s">
        <v>250</v>
      </c>
      <c r="K121" s="185"/>
      <c r="L121" s="25" t="s">
        <v>399</v>
      </c>
      <c r="M121" s="141" t="s">
        <v>35</v>
      </c>
      <c r="N121" s="48">
        <v>106</v>
      </c>
      <c r="O121" s="2">
        <v>0</v>
      </c>
      <c r="P121" s="2"/>
      <c r="Q121" s="2">
        <v>0</v>
      </c>
      <c r="R121" s="2">
        <v>0</v>
      </c>
      <c r="S121" s="98">
        <v>0</v>
      </c>
      <c r="T121" s="3"/>
    </row>
    <row r="122" spans="1:30" ht="90.75" customHeight="1" x14ac:dyDescent="0.25">
      <c r="A122" s="142" t="s">
        <v>769</v>
      </c>
      <c r="B122" s="162" t="s">
        <v>613</v>
      </c>
      <c r="C122" s="163"/>
      <c r="D122" s="163"/>
      <c r="E122" s="163"/>
      <c r="F122" s="164"/>
      <c r="G122" s="147"/>
      <c r="H122" s="147"/>
      <c r="I122" s="147"/>
      <c r="J122" s="189" t="s">
        <v>629</v>
      </c>
      <c r="K122" s="190"/>
      <c r="L122" s="25" t="s">
        <v>820</v>
      </c>
      <c r="M122" s="141" t="s">
        <v>35</v>
      </c>
      <c r="N122" s="48">
        <v>107</v>
      </c>
      <c r="O122" s="2"/>
      <c r="P122" s="2"/>
      <c r="Q122" s="2">
        <v>197000</v>
      </c>
      <c r="R122" s="2"/>
      <c r="S122" s="98"/>
      <c r="T122" s="3"/>
    </row>
    <row r="123" spans="1:30" ht="95.25" hidden="1" customHeight="1" x14ac:dyDescent="0.25">
      <c r="A123" s="142" t="s">
        <v>590</v>
      </c>
      <c r="B123" s="162" t="s">
        <v>44</v>
      </c>
      <c r="C123" s="163"/>
      <c r="D123" s="163"/>
      <c r="E123" s="164"/>
      <c r="F123" s="147"/>
      <c r="G123" s="147"/>
      <c r="H123" s="147"/>
      <c r="I123" s="147"/>
      <c r="J123" s="184" t="s">
        <v>400</v>
      </c>
      <c r="K123" s="185"/>
      <c r="L123" s="25" t="s">
        <v>254</v>
      </c>
      <c r="M123" s="141" t="s">
        <v>35</v>
      </c>
      <c r="N123" s="48">
        <v>108</v>
      </c>
      <c r="O123" s="2">
        <v>0</v>
      </c>
      <c r="P123" s="2"/>
      <c r="Q123" s="2">
        <v>0</v>
      </c>
      <c r="R123" s="2">
        <v>0</v>
      </c>
      <c r="S123" s="98">
        <v>0</v>
      </c>
      <c r="T123" s="135"/>
      <c r="U123" s="189"/>
      <c r="V123" s="190"/>
      <c r="W123" s="23"/>
      <c r="X123" s="137"/>
      <c r="Y123" s="48"/>
      <c r="Z123" s="2"/>
      <c r="AA123" s="94"/>
      <c r="AB123" s="2"/>
      <c r="AC123" s="2"/>
      <c r="AD123" s="98"/>
    </row>
    <row r="124" spans="1:30" ht="86.25" hidden="1" customHeight="1" x14ac:dyDescent="0.25">
      <c r="A124" s="142" t="s">
        <v>590</v>
      </c>
      <c r="B124" s="162" t="s">
        <v>44</v>
      </c>
      <c r="C124" s="163"/>
      <c r="D124" s="163"/>
      <c r="E124" s="164"/>
      <c r="F124" s="147"/>
      <c r="G124" s="147"/>
      <c r="H124" s="147"/>
      <c r="I124" s="143"/>
      <c r="J124" s="188" t="s">
        <v>251</v>
      </c>
      <c r="K124" s="188"/>
      <c r="L124" s="25" t="s">
        <v>401</v>
      </c>
      <c r="M124" s="141" t="s">
        <v>35</v>
      </c>
      <c r="N124" s="48">
        <v>109</v>
      </c>
      <c r="O124" s="2">
        <v>0</v>
      </c>
      <c r="P124" s="2"/>
      <c r="Q124" s="2">
        <v>0</v>
      </c>
      <c r="R124" s="2">
        <v>0</v>
      </c>
      <c r="S124" s="98">
        <v>0</v>
      </c>
      <c r="T124" s="3"/>
    </row>
    <row r="125" spans="1:30" ht="93.75" hidden="1" customHeight="1" x14ac:dyDescent="0.25">
      <c r="A125" s="142" t="s">
        <v>590</v>
      </c>
      <c r="B125" s="162" t="s">
        <v>44</v>
      </c>
      <c r="C125" s="163"/>
      <c r="D125" s="163"/>
      <c r="E125" s="164"/>
      <c r="F125" s="147"/>
      <c r="G125" s="147"/>
      <c r="H125" s="147"/>
      <c r="I125" s="143"/>
      <c r="J125" s="188" t="s">
        <v>402</v>
      </c>
      <c r="K125" s="188"/>
      <c r="L125" s="25" t="s">
        <v>403</v>
      </c>
      <c r="M125" s="141" t="s">
        <v>35</v>
      </c>
      <c r="N125" s="48">
        <v>110</v>
      </c>
      <c r="O125" s="2">
        <v>0</v>
      </c>
      <c r="P125" s="154"/>
      <c r="Q125" s="2">
        <v>0</v>
      </c>
      <c r="R125" s="2">
        <v>0</v>
      </c>
      <c r="S125" s="98">
        <v>0</v>
      </c>
      <c r="T125" s="3"/>
    </row>
    <row r="126" spans="1:30" ht="94.5" hidden="1" customHeight="1" x14ac:dyDescent="0.25">
      <c r="A126" s="142" t="s">
        <v>590</v>
      </c>
      <c r="B126" s="162" t="s">
        <v>44</v>
      </c>
      <c r="C126" s="163"/>
      <c r="D126" s="163"/>
      <c r="E126" s="164"/>
      <c r="F126" s="147"/>
      <c r="G126" s="147"/>
      <c r="H126" s="147"/>
      <c r="I126" s="143"/>
      <c r="J126" s="188" t="s">
        <v>338</v>
      </c>
      <c r="K126" s="188"/>
      <c r="L126" s="25" t="s">
        <v>336</v>
      </c>
      <c r="M126" s="141" t="s">
        <v>35</v>
      </c>
      <c r="N126" s="48">
        <v>111</v>
      </c>
      <c r="O126" s="2">
        <v>0</v>
      </c>
      <c r="P126" s="154"/>
      <c r="Q126" s="2">
        <v>0</v>
      </c>
      <c r="R126" s="2">
        <v>0</v>
      </c>
      <c r="S126" s="98">
        <v>0</v>
      </c>
      <c r="T126" s="3"/>
    </row>
    <row r="127" spans="1:30" ht="97.5" hidden="1" customHeight="1" x14ac:dyDescent="0.25">
      <c r="A127" s="142" t="s">
        <v>590</v>
      </c>
      <c r="B127" s="162" t="s">
        <v>44</v>
      </c>
      <c r="C127" s="163"/>
      <c r="D127" s="163"/>
      <c r="E127" s="164"/>
      <c r="F127" s="147"/>
      <c r="G127" s="147"/>
      <c r="H127" s="147"/>
      <c r="I127" s="147"/>
      <c r="J127" s="189" t="s">
        <v>404</v>
      </c>
      <c r="K127" s="190"/>
      <c r="L127" s="25" t="s">
        <v>405</v>
      </c>
      <c r="M127" s="141" t="s">
        <v>35</v>
      </c>
      <c r="N127" s="48">
        <v>112</v>
      </c>
      <c r="O127" s="2">
        <v>0</v>
      </c>
      <c r="P127" s="154"/>
      <c r="Q127" s="2">
        <v>0</v>
      </c>
      <c r="R127" s="2">
        <v>0</v>
      </c>
      <c r="S127" s="98">
        <v>0</v>
      </c>
      <c r="T127" s="3"/>
      <c r="U127" s="3"/>
    </row>
    <row r="128" spans="1:30" ht="97.5" hidden="1" customHeight="1" x14ac:dyDescent="0.25">
      <c r="A128" s="142" t="s">
        <v>590</v>
      </c>
      <c r="B128" s="162" t="s">
        <v>44</v>
      </c>
      <c r="C128" s="163"/>
      <c r="D128" s="163"/>
      <c r="E128" s="164"/>
      <c r="F128" s="147"/>
      <c r="G128" s="147"/>
      <c r="H128" s="147"/>
      <c r="I128" s="147"/>
      <c r="J128" s="189" t="s">
        <v>339</v>
      </c>
      <c r="K128" s="190"/>
      <c r="L128" s="25" t="s">
        <v>337</v>
      </c>
      <c r="M128" s="141" t="s">
        <v>35</v>
      </c>
      <c r="N128" s="48">
        <v>113</v>
      </c>
      <c r="O128" s="2">
        <v>0</v>
      </c>
      <c r="P128" s="154"/>
      <c r="Q128" s="2">
        <v>0</v>
      </c>
      <c r="R128" s="2">
        <v>0</v>
      </c>
      <c r="S128" s="98">
        <v>0</v>
      </c>
      <c r="T128" s="3"/>
      <c r="U128" s="3"/>
    </row>
    <row r="129" spans="1:21" ht="97.5" customHeight="1" x14ac:dyDescent="0.25">
      <c r="A129" s="142" t="s">
        <v>769</v>
      </c>
      <c r="B129" s="162" t="s">
        <v>613</v>
      </c>
      <c r="C129" s="163"/>
      <c r="D129" s="163"/>
      <c r="E129" s="164"/>
      <c r="F129" s="147"/>
      <c r="G129" s="147"/>
      <c r="H129" s="147"/>
      <c r="I129" s="147"/>
      <c r="J129" s="189" t="s">
        <v>440</v>
      </c>
      <c r="K129" s="190"/>
      <c r="L129" s="25" t="s">
        <v>483</v>
      </c>
      <c r="M129" s="141" t="s">
        <v>35</v>
      </c>
      <c r="N129" s="48">
        <v>114</v>
      </c>
      <c r="O129" s="2">
        <v>60000</v>
      </c>
      <c r="P129" s="2">
        <v>60000</v>
      </c>
      <c r="Q129" s="2"/>
      <c r="R129" s="2"/>
      <c r="S129" s="98"/>
      <c r="T129" s="3"/>
      <c r="U129" s="3"/>
    </row>
    <row r="130" spans="1:21" ht="93" customHeight="1" x14ac:dyDescent="0.25">
      <c r="A130" s="142" t="s">
        <v>769</v>
      </c>
      <c r="B130" s="162" t="s">
        <v>613</v>
      </c>
      <c r="C130" s="163"/>
      <c r="D130" s="163"/>
      <c r="E130" s="164"/>
      <c r="F130" s="147"/>
      <c r="G130" s="147"/>
      <c r="H130" s="147"/>
      <c r="I130" s="147"/>
      <c r="J130" s="189" t="s">
        <v>441</v>
      </c>
      <c r="K130" s="190"/>
      <c r="L130" s="25" t="s">
        <v>524</v>
      </c>
      <c r="M130" s="141" t="s">
        <v>35</v>
      </c>
      <c r="N130" s="48">
        <v>115</v>
      </c>
      <c r="O130" s="2">
        <v>137000</v>
      </c>
      <c r="P130" s="2">
        <v>137000</v>
      </c>
      <c r="Q130" s="2"/>
      <c r="R130" s="2"/>
      <c r="S130" s="98"/>
      <c r="T130" s="3"/>
      <c r="U130" s="3"/>
    </row>
    <row r="131" spans="1:21" ht="74.25" customHeight="1" x14ac:dyDescent="0.25">
      <c r="A131" s="142" t="s">
        <v>769</v>
      </c>
      <c r="B131" s="162" t="s">
        <v>613</v>
      </c>
      <c r="C131" s="163"/>
      <c r="D131" s="163"/>
      <c r="E131" s="164"/>
      <c r="F131" s="147"/>
      <c r="G131" s="147"/>
      <c r="H131" s="147"/>
      <c r="I131" s="147"/>
      <c r="J131" s="189" t="s">
        <v>710</v>
      </c>
      <c r="K131" s="190"/>
      <c r="L131" s="25" t="s">
        <v>712</v>
      </c>
      <c r="M131" s="141" t="s">
        <v>35</v>
      </c>
      <c r="N131" s="48">
        <v>116</v>
      </c>
      <c r="O131" s="2"/>
      <c r="P131" s="2"/>
      <c r="Q131" s="18">
        <v>15000</v>
      </c>
      <c r="R131" s="2"/>
      <c r="S131" s="98"/>
      <c r="T131" s="3"/>
      <c r="U131" s="3"/>
    </row>
    <row r="132" spans="1:21" ht="97.5" customHeight="1" x14ac:dyDescent="0.25">
      <c r="A132" s="142" t="s">
        <v>769</v>
      </c>
      <c r="B132" s="162" t="s">
        <v>613</v>
      </c>
      <c r="C132" s="163"/>
      <c r="D132" s="163"/>
      <c r="E132" s="164"/>
      <c r="F132" s="147"/>
      <c r="G132" s="147"/>
      <c r="H132" s="147"/>
      <c r="I132" s="147"/>
      <c r="J132" s="189" t="s">
        <v>442</v>
      </c>
      <c r="K132" s="190"/>
      <c r="L132" s="25" t="s">
        <v>484</v>
      </c>
      <c r="M132" s="141" t="s">
        <v>35</v>
      </c>
      <c r="N132" s="48">
        <v>117</v>
      </c>
      <c r="O132" s="2">
        <v>15000</v>
      </c>
      <c r="P132" s="2">
        <v>15000</v>
      </c>
      <c r="Q132" s="2"/>
      <c r="R132" s="2"/>
      <c r="S132" s="98"/>
      <c r="T132" s="3"/>
      <c r="U132" s="3"/>
    </row>
    <row r="133" spans="1:21" ht="97.5" customHeight="1" x14ac:dyDescent="0.25">
      <c r="A133" s="142" t="s">
        <v>769</v>
      </c>
      <c r="B133" s="162" t="s">
        <v>613</v>
      </c>
      <c r="C133" s="163"/>
      <c r="D133" s="163"/>
      <c r="E133" s="164"/>
      <c r="F133" s="147"/>
      <c r="G133" s="147"/>
      <c r="H133" s="147"/>
      <c r="I133" s="147"/>
      <c r="J133" s="189" t="s">
        <v>711</v>
      </c>
      <c r="K133" s="190"/>
      <c r="L133" s="25" t="s">
        <v>713</v>
      </c>
      <c r="M133" s="141" t="s">
        <v>35</v>
      </c>
      <c r="N133" s="48">
        <v>118</v>
      </c>
      <c r="O133" s="2"/>
      <c r="P133" s="2"/>
      <c r="Q133" s="2">
        <v>25000</v>
      </c>
      <c r="R133" s="2"/>
      <c r="S133" s="98"/>
      <c r="T133" s="3"/>
      <c r="U133" s="3"/>
    </row>
    <row r="134" spans="1:21" ht="97.5" customHeight="1" x14ac:dyDescent="0.25">
      <c r="A134" s="142" t="s">
        <v>769</v>
      </c>
      <c r="B134" s="162" t="s">
        <v>613</v>
      </c>
      <c r="C134" s="163"/>
      <c r="D134" s="163"/>
      <c r="E134" s="164"/>
      <c r="F134" s="147"/>
      <c r="G134" s="147"/>
      <c r="H134" s="147"/>
      <c r="I134" s="147"/>
      <c r="J134" s="189" t="s">
        <v>444</v>
      </c>
      <c r="K134" s="190"/>
      <c r="L134" s="25" t="s">
        <v>485</v>
      </c>
      <c r="M134" s="141" t="s">
        <v>35</v>
      </c>
      <c r="N134" s="48">
        <v>119</v>
      </c>
      <c r="O134" s="2">
        <v>25000</v>
      </c>
      <c r="P134" s="2">
        <v>25000</v>
      </c>
      <c r="Q134" s="2"/>
      <c r="R134" s="2"/>
      <c r="S134" s="98"/>
      <c r="T134" s="3"/>
      <c r="U134" s="3"/>
    </row>
    <row r="135" spans="1:21" ht="97.5" customHeight="1" x14ac:dyDescent="0.25">
      <c r="A135" s="142" t="s">
        <v>769</v>
      </c>
      <c r="B135" s="162" t="s">
        <v>613</v>
      </c>
      <c r="C135" s="163"/>
      <c r="D135" s="163"/>
      <c r="E135" s="164"/>
      <c r="F135" s="147"/>
      <c r="G135" s="147"/>
      <c r="H135" s="147"/>
      <c r="I135" s="147"/>
      <c r="J135" s="189" t="s">
        <v>445</v>
      </c>
      <c r="K135" s="190"/>
      <c r="L135" s="25" t="s">
        <v>525</v>
      </c>
      <c r="M135" s="141" t="s">
        <v>35</v>
      </c>
      <c r="N135" s="48">
        <v>120</v>
      </c>
      <c r="O135" s="2">
        <f>10000-1425.2</f>
        <v>8574.7999999999993</v>
      </c>
      <c r="P135" s="2">
        <v>8574.7999999999993</v>
      </c>
      <c r="Q135" s="2"/>
      <c r="R135" s="2"/>
      <c r="S135" s="98"/>
      <c r="T135" s="3"/>
      <c r="U135" s="3"/>
    </row>
    <row r="136" spans="1:21" ht="108.75" customHeight="1" x14ac:dyDescent="0.25">
      <c r="A136" s="142" t="s">
        <v>769</v>
      </c>
      <c r="B136" s="162" t="s">
        <v>613</v>
      </c>
      <c r="C136" s="163"/>
      <c r="D136" s="163"/>
      <c r="E136" s="164"/>
      <c r="F136" s="147"/>
      <c r="G136" s="147"/>
      <c r="H136" s="147"/>
      <c r="I136" s="147"/>
      <c r="J136" s="189" t="s">
        <v>443</v>
      </c>
      <c r="K136" s="190"/>
      <c r="L136" s="25" t="s">
        <v>486</v>
      </c>
      <c r="M136" s="141" t="s">
        <v>35</v>
      </c>
      <c r="N136" s="48">
        <v>121</v>
      </c>
      <c r="O136" s="2">
        <f>20000-2850.4</f>
        <v>17149.599999999999</v>
      </c>
      <c r="P136" s="2">
        <v>17149.599999999999</v>
      </c>
      <c r="Q136" s="2"/>
      <c r="R136" s="2"/>
      <c r="S136" s="98"/>
      <c r="T136" s="3"/>
      <c r="U136" s="3"/>
    </row>
    <row r="137" spans="1:21" ht="89.25" hidden="1" customHeight="1" x14ac:dyDescent="0.25">
      <c r="A137" s="142" t="s">
        <v>591</v>
      </c>
      <c r="B137" s="162" t="s">
        <v>44</v>
      </c>
      <c r="C137" s="163"/>
      <c r="D137" s="163"/>
      <c r="E137" s="164"/>
      <c r="F137" s="147"/>
      <c r="G137" s="147"/>
      <c r="H137" s="147"/>
      <c r="I137" s="143"/>
      <c r="J137" s="188" t="s">
        <v>256</v>
      </c>
      <c r="K137" s="188"/>
      <c r="L137" s="25" t="s">
        <v>259</v>
      </c>
      <c r="M137" s="141" t="s">
        <v>40</v>
      </c>
      <c r="N137" s="48">
        <v>122</v>
      </c>
      <c r="O137" s="2">
        <v>0</v>
      </c>
      <c r="P137" s="2"/>
      <c r="Q137" s="2">
        <v>0</v>
      </c>
      <c r="R137" s="2"/>
      <c r="S137" s="98"/>
      <c r="T137" s="3"/>
    </row>
    <row r="138" spans="1:21" ht="93" customHeight="1" x14ac:dyDescent="0.25">
      <c r="A138" s="142" t="s">
        <v>770</v>
      </c>
      <c r="B138" s="162" t="s">
        <v>562</v>
      </c>
      <c r="C138" s="163"/>
      <c r="D138" s="163"/>
      <c r="E138" s="164"/>
      <c r="F138" s="147"/>
      <c r="G138" s="147"/>
      <c r="H138" s="147"/>
      <c r="I138" s="143"/>
      <c r="J138" s="192" t="s">
        <v>565</v>
      </c>
      <c r="K138" s="188"/>
      <c r="L138" s="25" t="s">
        <v>572</v>
      </c>
      <c r="M138" s="141" t="s">
        <v>40</v>
      </c>
      <c r="N138" s="48">
        <v>123</v>
      </c>
      <c r="O138" s="2">
        <v>88276</v>
      </c>
      <c r="P138" s="2">
        <v>88276</v>
      </c>
      <c r="Q138" s="2"/>
      <c r="R138" s="2"/>
      <c r="S138" s="98"/>
      <c r="T138" s="3"/>
    </row>
    <row r="139" spans="1:21" ht="85.5" hidden="1" customHeight="1" x14ac:dyDescent="0.25">
      <c r="A139" s="142" t="s">
        <v>591</v>
      </c>
      <c r="B139" s="162" t="s">
        <v>561</v>
      </c>
      <c r="C139" s="163"/>
      <c r="D139" s="163"/>
      <c r="E139" s="164"/>
      <c r="F139" s="147"/>
      <c r="G139" s="147"/>
      <c r="H139" s="147"/>
      <c r="I139" s="143"/>
      <c r="J139" s="188" t="s">
        <v>257</v>
      </c>
      <c r="K139" s="188"/>
      <c r="L139" s="25" t="s">
        <v>260</v>
      </c>
      <c r="M139" s="141" t="s">
        <v>40</v>
      </c>
      <c r="N139" s="48">
        <v>124</v>
      </c>
      <c r="O139" s="2">
        <v>0</v>
      </c>
      <c r="P139" s="2"/>
      <c r="Q139" s="2">
        <v>0</v>
      </c>
      <c r="R139" s="2"/>
      <c r="S139" s="98"/>
      <c r="T139" s="3"/>
    </row>
    <row r="140" spans="1:21" ht="107.25" customHeight="1" x14ac:dyDescent="0.25">
      <c r="A140" s="142" t="s">
        <v>770</v>
      </c>
      <c r="B140" s="162" t="s">
        <v>562</v>
      </c>
      <c r="C140" s="163"/>
      <c r="D140" s="163"/>
      <c r="E140" s="164"/>
      <c r="F140" s="147"/>
      <c r="G140" s="147"/>
      <c r="H140" s="147"/>
      <c r="I140" s="143"/>
      <c r="J140" s="188" t="s">
        <v>566</v>
      </c>
      <c r="K140" s="188"/>
      <c r="L140" s="25" t="s">
        <v>575</v>
      </c>
      <c r="M140" s="141" t="s">
        <v>40</v>
      </c>
      <c r="N140" s="48">
        <v>125</v>
      </c>
      <c r="O140" s="18">
        <v>182724</v>
      </c>
      <c r="P140" s="2">
        <v>182724</v>
      </c>
      <c r="Q140" s="18"/>
      <c r="R140" s="2"/>
      <c r="S140" s="98"/>
      <c r="T140" s="3"/>
    </row>
    <row r="141" spans="1:21" ht="83.25" hidden="1" customHeight="1" x14ac:dyDescent="0.25">
      <c r="A141" s="142" t="s">
        <v>591</v>
      </c>
      <c r="B141" s="162" t="s">
        <v>44</v>
      </c>
      <c r="C141" s="163"/>
      <c r="D141" s="163"/>
      <c r="E141" s="164"/>
      <c r="F141" s="147"/>
      <c r="G141" s="147"/>
      <c r="H141" s="147"/>
      <c r="I141" s="143"/>
      <c r="J141" s="188" t="s">
        <v>258</v>
      </c>
      <c r="K141" s="188"/>
      <c r="L141" s="25" t="s">
        <v>261</v>
      </c>
      <c r="M141" s="141" t="s">
        <v>40</v>
      </c>
      <c r="N141" s="48">
        <v>126</v>
      </c>
      <c r="O141" s="2">
        <v>0</v>
      </c>
      <c r="P141" s="2"/>
      <c r="Q141" s="2">
        <v>0</v>
      </c>
      <c r="R141" s="2"/>
      <c r="S141" s="98"/>
      <c r="T141" s="3"/>
    </row>
    <row r="142" spans="1:21" ht="90" customHeight="1" x14ac:dyDescent="0.25">
      <c r="A142" s="142" t="s">
        <v>770</v>
      </c>
      <c r="B142" s="162" t="s">
        <v>562</v>
      </c>
      <c r="C142" s="163"/>
      <c r="D142" s="163"/>
      <c r="E142" s="164"/>
      <c r="F142" s="147"/>
      <c r="G142" s="147"/>
      <c r="H142" s="147"/>
      <c r="I142" s="143"/>
      <c r="J142" s="188" t="s">
        <v>567</v>
      </c>
      <c r="K142" s="188"/>
      <c r="L142" s="25" t="s">
        <v>571</v>
      </c>
      <c r="M142" s="141" t="s">
        <v>40</v>
      </c>
      <c r="N142" s="48">
        <v>127</v>
      </c>
      <c r="O142" s="18">
        <v>55000</v>
      </c>
      <c r="P142" s="2">
        <v>55000</v>
      </c>
      <c r="Q142" s="18"/>
      <c r="R142" s="2"/>
      <c r="S142" s="98"/>
      <c r="T142" s="3"/>
    </row>
    <row r="143" spans="1:21" ht="101.25" hidden="1" customHeight="1" x14ac:dyDescent="0.25">
      <c r="A143" s="142" t="s">
        <v>591</v>
      </c>
      <c r="B143" s="162" t="s">
        <v>44</v>
      </c>
      <c r="C143" s="163"/>
      <c r="D143" s="163"/>
      <c r="E143" s="164"/>
      <c r="F143" s="147"/>
      <c r="G143" s="147"/>
      <c r="H143" s="147"/>
      <c r="I143" s="143"/>
      <c r="J143" s="188" t="s">
        <v>342</v>
      </c>
      <c r="K143" s="188"/>
      <c r="L143" s="25" t="s">
        <v>340</v>
      </c>
      <c r="M143" s="141" t="s">
        <v>40</v>
      </c>
      <c r="N143" s="48">
        <v>128</v>
      </c>
      <c r="O143" s="2">
        <v>0</v>
      </c>
      <c r="P143" s="2"/>
      <c r="Q143" s="2">
        <v>0</v>
      </c>
      <c r="R143" s="2">
        <v>0</v>
      </c>
      <c r="S143" s="98">
        <v>0</v>
      </c>
      <c r="T143" s="3"/>
    </row>
    <row r="144" spans="1:21" ht="113.25" hidden="1" customHeight="1" x14ac:dyDescent="0.25">
      <c r="A144" s="142" t="s">
        <v>591</v>
      </c>
      <c r="B144" s="162" t="s">
        <v>44</v>
      </c>
      <c r="C144" s="163"/>
      <c r="D144" s="163"/>
      <c r="E144" s="164"/>
      <c r="F144" s="147"/>
      <c r="G144" s="147"/>
      <c r="H144" s="147"/>
      <c r="I144" s="143"/>
      <c r="J144" s="188" t="s">
        <v>343</v>
      </c>
      <c r="K144" s="188"/>
      <c r="L144" s="25" t="s">
        <v>341</v>
      </c>
      <c r="M144" s="141" t="s">
        <v>40</v>
      </c>
      <c r="N144" s="48">
        <v>129</v>
      </c>
      <c r="O144" s="2">
        <v>0</v>
      </c>
      <c r="P144" s="154"/>
      <c r="Q144" s="2">
        <v>0</v>
      </c>
      <c r="R144" s="2">
        <v>0</v>
      </c>
      <c r="S144" s="98">
        <v>0</v>
      </c>
      <c r="T144" s="3"/>
    </row>
    <row r="145" spans="1:35" ht="80.25" customHeight="1" x14ac:dyDescent="0.25">
      <c r="A145" s="142" t="s">
        <v>770</v>
      </c>
      <c r="B145" s="162" t="s">
        <v>562</v>
      </c>
      <c r="C145" s="163"/>
      <c r="D145" s="163"/>
      <c r="E145" s="164"/>
      <c r="F145" s="147"/>
      <c r="G145" s="147"/>
      <c r="H145" s="147"/>
      <c r="I145" s="143"/>
      <c r="J145" s="188" t="s">
        <v>714</v>
      </c>
      <c r="K145" s="188"/>
      <c r="L145" s="25" t="s">
        <v>715</v>
      </c>
      <c r="M145" s="141" t="s">
        <v>40</v>
      </c>
      <c r="N145" s="48">
        <v>130</v>
      </c>
      <c r="O145" s="18"/>
      <c r="P145" s="2"/>
      <c r="Q145" s="18">
        <v>38355</v>
      </c>
      <c r="R145" s="2"/>
      <c r="S145" s="98"/>
      <c r="T145" s="3"/>
    </row>
    <row r="146" spans="1:35" ht="97.5" customHeight="1" x14ac:dyDescent="0.25">
      <c r="A146" s="142" t="s">
        <v>770</v>
      </c>
      <c r="B146" s="162" t="s">
        <v>613</v>
      </c>
      <c r="C146" s="163"/>
      <c r="D146" s="163"/>
      <c r="E146" s="164"/>
      <c r="F146" s="147"/>
      <c r="G146" s="147"/>
      <c r="H146" s="147"/>
      <c r="I146" s="143"/>
      <c r="J146" s="188" t="s">
        <v>447</v>
      </c>
      <c r="K146" s="188"/>
      <c r="L146" s="25" t="s">
        <v>487</v>
      </c>
      <c r="M146" s="141" t="s">
        <v>40</v>
      </c>
      <c r="N146" s="48">
        <v>131</v>
      </c>
      <c r="O146" s="2">
        <f>30000-15750</f>
        <v>14250</v>
      </c>
      <c r="P146" s="2">
        <v>14250</v>
      </c>
      <c r="Q146" s="2"/>
      <c r="R146" s="2"/>
      <c r="S146" s="98"/>
      <c r="T146" s="3"/>
    </row>
    <row r="147" spans="1:35" ht="80.25" customHeight="1" x14ac:dyDescent="0.25">
      <c r="A147" s="142" t="s">
        <v>770</v>
      </c>
      <c r="B147" s="162" t="s">
        <v>613</v>
      </c>
      <c r="C147" s="163"/>
      <c r="D147" s="163"/>
      <c r="E147" s="164"/>
      <c r="F147" s="147"/>
      <c r="G147" s="147"/>
      <c r="H147" s="147"/>
      <c r="I147" s="143"/>
      <c r="J147" s="188" t="s">
        <v>741</v>
      </c>
      <c r="K147" s="188"/>
      <c r="L147" s="25" t="s">
        <v>716</v>
      </c>
      <c r="M147" s="141" t="s">
        <v>40</v>
      </c>
      <c r="N147" s="48">
        <v>132</v>
      </c>
      <c r="O147" s="2"/>
      <c r="P147" s="2"/>
      <c r="Q147" s="2">
        <v>124000</v>
      </c>
      <c r="R147" s="2"/>
      <c r="S147" s="98"/>
      <c r="T147" s="3"/>
    </row>
    <row r="148" spans="1:35" ht="91.5" customHeight="1" x14ac:dyDescent="0.25">
      <c r="A148" s="142" t="s">
        <v>770</v>
      </c>
      <c r="B148" s="162" t="s">
        <v>613</v>
      </c>
      <c r="C148" s="163"/>
      <c r="D148" s="163"/>
      <c r="E148" s="164"/>
      <c r="F148" s="147"/>
      <c r="G148" s="147"/>
      <c r="H148" s="147"/>
      <c r="I148" s="143"/>
      <c r="J148" s="188" t="s">
        <v>448</v>
      </c>
      <c r="K148" s="188"/>
      <c r="L148" s="25" t="s">
        <v>488</v>
      </c>
      <c r="M148" s="141" t="s">
        <v>40</v>
      </c>
      <c r="N148" s="48">
        <v>133</v>
      </c>
      <c r="O148" s="2">
        <v>60000</v>
      </c>
      <c r="P148" s="2">
        <v>60000</v>
      </c>
      <c r="Q148" s="2"/>
      <c r="R148" s="2"/>
      <c r="S148" s="98"/>
      <c r="T148" s="3"/>
    </row>
    <row r="149" spans="1:35" ht="81" hidden="1" customHeight="1" x14ac:dyDescent="0.25">
      <c r="A149" s="142" t="s">
        <v>581</v>
      </c>
      <c r="B149" s="162" t="s">
        <v>44</v>
      </c>
      <c r="C149" s="163"/>
      <c r="D149" s="163"/>
      <c r="E149" s="164"/>
      <c r="F149" s="147"/>
      <c r="G149" s="147"/>
      <c r="H149" s="147"/>
      <c r="I149" s="143"/>
      <c r="J149" s="188" t="s">
        <v>406</v>
      </c>
      <c r="K149" s="188"/>
      <c r="L149" s="25" t="s">
        <v>262</v>
      </c>
      <c r="M149" s="141" t="s">
        <v>33</v>
      </c>
      <c r="N149" s="48">
        <v>134</v>
      </c>
      <c r="O149" s="2">
        <v>0</v>
      </c>
      <c r="P149" s="154"/>
      <c r="Q149" s="2">
        <v>0</v>
      </c>
      <c r="R149" s="2"/>
      <c r="S149" s="98"/>
      <c r="T149" s="3"/>
    </row>
    <row r="150" spans="1:35" ht="96" hidden="1" customHeight="1" x14ac:dyDescent="0.25">
      <c r="A150" s="142" t="s">
        <v>581</v>
      </c>
      <c r="B150" s="162" t="s">
        <v>44</v>
      </c>
      <c r="C150" s="163"/>
      <c r="D150" s="163"/>
      <c r="E150" s="164"/>
      <c r="F150" s="147"/>
      <c r="G150" s="147"/>
      <c r="H150" s="147"/>
      <c r="I150" s="143"/>
      <c r="J150" s="188" t="s">
        <v>407</v>
      </c>
      <c r="K150" s="188"/>
      <c r="L150" s="25" t="s">
        <v>408</v>
      </c>
      <c r="M150" s="141" t="s">
        <v>33</v>
      </c>
      <c r="N150" s="48">
        <v>135</v>
      </c>
      <c r="O150" s="2">
        <v>0</v>
      </c>
      <c r="P150" s="154"/>
      <c r="Q150" s="2">
        <v>0</v>
      </c>
      <c r="R150" s="2"/>
      <c r="S150" s="98"/>
      <c r="T150" s="3"/>
    </row>
    <row r="151" spans="1:35" ht="93" hidden="1" customHeight="1" x14ac:dyDescent="0.25">
      <c r="A151" s="142" t="s">
        <v>581</v>
      </c>
      <c r="B151" s="162" t="s">
        <v>44</v>
      </c>
      <c r="C151" s="163"/>
      <c r="D151" s="163"/>
      <c r="E151" s="164"/>
      <c r="F151" s="147"/>
      <c r="G151" s="147"/>
      <c r="H151" s="147"/>
      <c r="I151" s="143"/>
      <c r="J151" s="188" t="s">
        <v>409</v>
      </c>
      <c r="K151" s="188"/>
      <c r="L151" s="25" t="s">
        <v>263</v>
      </c>
      <c r="M151" s="141" t="s">
        <v>33</v>
      </c>
      <c r="N151" s="48">
        <v>136</v>
      </c>
      <c r="O151" s="2">
        <v>0</v>
      </c>
      <c r="P151" s="154"/>
      <c r="Q151" s="2">
        <v>0</v>
      </c>
      <c r="R151" s="2"/>
      <c r="S151" s="98"/>
      <c r="T151" s="3"/>
    </row>
    <row r="152" spans="1:35" ht="101.25" hidden="1" customHeight="1" x14ac:dyDescent="0.25">
      <c r="A152" s="142" t="s">
        <v>581</v>
      </c>
      <c r="B152" s="162" t="s">
        <v>44</v>
      </c>
      <c r="C152" s="163"/>
      <c r="D152" s="163"/>
      <c r="E152" s="164"/>
      <c r="F152" s="147"/>
      <c r="G152" s="147"/>
      <c r="H152" s="147"/>
      <c r="I152" s="143"/>
      <c r="J152" s="188" t="s">
        <v>410</v>
      </c>
      <c r="K152" s="188"/>
      <c r="L152" s="25" t="s">
        <v>411</v>
      </c>
      <c r="M152" s="141" t="s">
        <v>33</v>
      </c>
      <c r="N152" s="48">
        <v>137</v>
      </c>
      <c r="O152" s="2">
        <v>0</v>
      </c>
      <c r="P152" s="154"/>
      <c r="Q152" s="2">
        <v>0</v>
      </c>
      <c r="R152" s="2"/>
      <c r="S152" s="98"/>
      <c r="T152" s="3"/>
    </row>
    <row r="153" spans="1:35" ht="79.5" hidden="1" customHeight="1" x14ac:dyDescent="0.25">
      <c r="A153" s="142" t="s">
        <v>581</v>
      </c>
      <c r="B153" s="162" t="s">
        <v>44</v>
      </c>
      <c r="C153" s="163"/>
      <c r="D153" s="163"/>
      <c r="E153" s="164"/>
      <c r="F153" s="147"/>
      <c r="G153" s="147"/>
      <c r="H153" s="147"/>
      <c r="I153" s="147"/>
      <c r="J153" s="182" t="s">
        <v>412</v>
      </c>
      <c r="K153" s="183"/>
      <c r="L153" s="25" t="s">
        <v>324</v>
      </c>
      <c r="M153" s="141" t="s">
        <v>33</v>
      </c>
      <c r="N153" s="48">
        <v>138</v>
      </c>
      <c r="O153" s="2">
        <v>0</v>
      </c>
      <c r="P153" s="154"/>
      <c r="Q153" s="2">
        <v>0</v>
      </c>
      <c r="R153" s="2"/>
      <c r="S153" s="98"/>
      <c r="T153" s="3"/>
    </row>
    <row r="154" spans="1:35" ht="104.25" hidden="1" customHeight="1" x14ac:dyDescent="0.25">
      <c r="A154" s="142" t="s">
        <v>581</v>
      </c>
      <c r="B154" s="162" t="s">
        <v>44</v>
      </c>
      <c r="C154" s="163"/>
      <c r="D154" s="163"/>
      <c r="E154" s="164"/>
      <c r="F154" s="147"/>
      <c r="G154" s="147"/>
      <c r="H154" s="147"/>
      <c r="I154" s="147"/>
      <c r="J154" s="186" t="s">
        <v>413</v>
      </c>
      <c r="K154" s="187"/>
      <c r="L154" s="25" t="s">
        <v>414</v>
      </c>
      <c r="M154" s="141" t="s">
        <v>33</v>
      </c>
      <c r="N154" s="48">
        <v>139</v>
      </c>
      <c r="O154" s="2">
        <v>0</v>
      </c>
      <c r="P154" s="154"/>
      <c r="Q154" s="2">
        <v>0</v>
      </c>
      <c r="R154" s="2"/>
      <c r="S154" s="98"/>
      <c r="T154" s="3"/>
    </row>
    <row r="155" spans="1:35" ht="85.5" hidden="1" customHeight="1" x14ac:dyDescent="0.25">
      <c r="A155" s="142" t="s">
        <v>581</v>
      </c>
      <c r="B155" s="162" t="s">
        <v>44</v>
      </c>
      <c r="C155" s="163"/>
      <c r="D155" s="163"/>
      <c r="E155" s="164"/>
      <c r="F155" s="147"/>
      <c r="G155" s="147"/>
      <c r="H155" s="147"/>
      <c r="I155" s="143"/>
      <c r="J155" s="188" t="s">
        <v>348</v>
      </c>
      <c r="K155" s="188"/>
      <c r="L155" s="25" t="s">
        <v>344</v>
      </c>
      <c r="M155" s="141" t="s">
        <v>33</v>
      </c>
      <c r="N155" s="48">
        <v>140</v>
      </c>
      <c r="O155" s="2">
        <v>0</v>
      </c>
      <c r="P155" s="154"/>
      <c r="Q155" s="2">
        <v>0</v>
      </c>
      <c r="R155" s="2"/>
      <c r="S155" s="98"/>
      <c r="T155" s="3"/>
    </row>
    <row r="156" spans="1:35" ht="86.25" hidden="1" customHeight="1" x14ac:dyDescent="0.25">
      <c r="A156" s="142" t="s">
        <v>581</v>
      </c>
      <c r="B156" s="162" t="s">
        <v>44</v>
      </c>
      <c r="C156" s="163"/>
      <c r="D156" s="163"/>
      <c r="E156" s="164"/>
      <c r="F156" s="147"/>
      <c r="G156" s="147"/>
      <c r="H156" s="147"/>
      <c r="I156" s="143"/>
      <c r="J156" s="188" t="s">
        <v>349</v>
      </c>
      <c r="K156" s="188"/>
      <c r="L156" s="25" t="s">
        <v>345</v>
      </c>
      <c r="M156" s="141" t="s">
        <v>33</v>
      </c>
      <c r="N156" s="48">
        <v>141</v>
      </c>
      <c r="O156" s="2">
        <v>0</v>
      </c>
      <c r="P156" s="154"/>
      <c r="Q156" s="2">
        <v>0</v>
      </c>
      <c r="R156" s="2"/>
      <c r="S156" s="98"/>
      <c r="T156" s="3"/>
    </row>
    <row r="157" spans="1:35" ht="79.5" hidden="1" customHeight="1" x14ac:dyDescent="0.25">
      <c r="A157" s="142" t="s">
        <v>581</v>
      </c>
      <c r="B157" s="162" t="s">
        <v>44</v>
      </c>
      <c r="C157" s="163"/>
      <c r="D157" s="163"/>
      <c r="E157" s="164"/>
      <c r="F157" s="147"/>
      <c r="G157" s="147"/>
      <c r="H157" s="147"/>
      <c r="I157" s="143"/>
      <c r="J157" s="188" t="s">
        <v>350</v>
      </c>
      <c r="K157" s="188"/>
      <c r="L157" s="25" t="s">
        <v>346</v>
      </c>
      <c r="M157" s="141" t="s">
        <v>33</v>
      </c>
      <c r="N157" s="48">
        <v>142</v>
      </c>
      <c r="O157" s="2">
        <v>0</v>
      </c>
      <c r="P157" s="154"/>
      <c r="Q157" s="2">
        <v>0</v>
      </c>
      <c r="R157" s="2"/>
      <c r="S157" s="98"/>
      <c r="T157" s="3"/>
    </row>
    <row r="158" spans="1:35" ht="91.5" hidden="1" customHeight="1" x14ac:dyDescent="0.25">
      <c r="A158" s="142" t="s">
        <v>581</v>
      </c>
      <c r="B158" s="162" t="s">
        <v>44</v>
      </c>
      <c r="C158" s="163"/>
      <c r="D158" s="163"/>
      <c r="E158" s="164"/>
      <c r="F158" s="147"/>
      <c r="G158" s="147"/>
      <c r="H158" s="147"/>
      <c r="I158" s="147"/>
      <c r="J158" s="182" t="s">
        <v>351</v>
      </c>
      <c r="K158" s="183"/>
      <c r="L158" s="25" t="s">
        <v>347</v>
      </c>
      <c r="M158" s="141" t="s">
        <v>33</v>
      </c>
      <c r="N158" s="48">
        <v>143</v>
      </c>
      <c r="O158" s="2">
        <v>0</v>
      </c>
      <c r="P158" s="154"/>
      <c r="Q158" s="2">
        <v>0</v>
      </c>
      <c r="R158" s="2"/>
      <c r="S158" s="98"/>
      <c r="T158" s="3"/>
    </row>
    <row r="159" spans="1:35" ht="75.75" customHeight="1" x14ac:dyDescent="0.25">
      <c r="A159" s="142" t="s">
        <v>787</v>
      </c>
      <c r="B159" s="162" t="s">
        <v>613</v>
      </c>
      <c r="C159" s="163"/>
      <c r="D159" s="163"/>
      <c r="E159" s="164"/>
      <c r="F159" s="147"/>
      <c r="G159" s="147"/>
      <c r="H159" s="147"/>
      <c r="I159" s="147"/>
      <c r="J159" s="182" t="s">
        <v>717</v>
      </c>
      <c r="K159" s="183"/>
      <c r="L159" s="25" t="s">
        <v>718</v>
      </c>
      <c r="M159" s="141" t="s">
        <v>33</v>
      </c>
      <c r="N159" s="48">
        <v>144</v>
      </c>
      <c r="O159" s="2"/>
      <c r="P159" s="154"/>
      <c r="Q159" s="18">
        <v>30000</v>
      </c>
      <c r="R159" s="2"/>
      <c r="S159" s="98"/>
      <c r="T159" s="3"/>
    </row>
    <row r="160" spans="1:35" ht="91.5" customHeight="1" x14ac:dyDescent="0.25">
      <c r="A160" s="142" t="s">
        <v>787</v>
      </c>
      <c r="B160" s="162" t="s">
        <v>613</v>
      </c>
      <c r="C160" s="163"/>
      <c r="D160" s="163"/>
      <c r="E160" s="164"/>
      <c r="F160" s="147"/>
      <c r="G160" s="147"/>
      <c r="H160" s="147"/>
      <c r="I160" s="147"/>
      <c r="J160" s="182" t="s">
        <v>449</v>
      </c>
      <c r="K160" s="183"/>
      <c r="L160" s="25" t="s">
        <v>489</v>
      </c>
      <c r="M160" s="141" t="s">
        <v>33</v>
      </c>
      <c r="N160" s="48">
        <v>145</v>
      </c>
      <c r="O160" s="2">
        <v>22595</v>
      </c>
      <c r="P160" s="154">
        <v>22595</v>
      </c>
      <c r="Q160" s="18"/>
      <c r="R160" s="2"/>
      <c r="S160" s="98"/>
      <c r="T160" s="94"/>
      <c r="U160" s="102"/>
      <c r="V160" s="99"/>
      <c r="W160" s="99"/>
      <c r="X160" s="99"/>
      <c r="Y160" s="134"/>
      <c r="Z160" s="191"/>
      <c r="AA160" s="191"/>
      <c r="AB160" s="106"/>
      <c r="AC160" s="138"/>
      <c r="AD160" s="101"/>
      <c r="AE160" s="94"/>
      <c r="AF160" s="94"/>
      <c r="AG160" s="94"/>
      <c r="AH160" s="94"/>
      <c r="AI160" s="102"/>
    </row>
    <row r="161" spans="1:35" ht="91.5" customHeight="1" x14ac:dyDescent="0.25">
      <c r="A161" s="142" t="s">
        <v>787</v>
      </c>
      <c r="B161" s="162" t="s">
        <v>613</v>
      </c>
      <c r="C161" s="163"/>
      <c r="D161" s="163"/>
      <c r="E161" s="164"/>
      <c r="F161" s="147"/>
      <c r="G161" s="147"/>
      <c r="H161" s="147"/>
      <c r="I161" s="147"/>
      <c r="J161" s="182" t="s">
        <v>748</v>
      </c>
      <c r="K161" s="183"/>
      <c r="L161" s="25" t="s">
        <v>719</v>
      </c>
      <c r="M161" s="141" t="s">
        <v>33</v>
      </c>
      <c r="N161" s="48">
        <v>146</v>
      </c>
      <c r="O161" s="2"/>
      <c r="P161" s="154"/>
      <c r="Q161" s="18">
        <v>60000</v>
      </c>
      <c r="R161" s="2"/>
      <c r="S161" s="98"/>
      <c r="T161" s="94"/>
      <c r="U161" s="102"/>
      <c r="V161" s="127"/>
      <c r="W161" s="127"/>
      <c r="X161" s="127"/>
      <c r="Y161" s="127"/>
      <c r="Z161" s="128"/>
      <c r="AA161" s="128"/>
      <c r="AB161" s="129"/>
      <c r="AC161" s="130"/>
      <c r="AD161" s="131"/>
      <c r="AE161" s="113"/>
      <c r="AF161" s="113"/>
      <c r="AG161" s="113"/>
      <c r="AH161" s="113"/>
      <c r="AI161" s="132"/>
    </row>
    <row r="162" spans="1:35" ht="96" customHeight="1" x14ac:dyDescent="0.25">
      <c r="A162" s="142" t="s">
        <v>787</v>
      </c>
      <c r="B162" s="162" t="s">
        <v>613</v>
      </c>
      <c r="C162" s="163"/>
      <c r="D162" s="163"/>
      <c r="E162" s="164"/>
      <c r="F162" s="147"/>
      <c r="G162" s="147"/>
      <c r="H162" s="147"/>
      <c r="I162" s="147"/>
      <c r="J162" s="182" t="s">
        <v>450</v>
      </c>
      <c r="K162" s="183"/>
      <c r="L162" s="25" t="s">
        <v>490</v>
      </c>
      <c r="M162" s="141" t="s">
        <v>33</v>
      </c>
      <c r="N162" s="48">
        <v>147</v>
      </c>
      <c r="O162" s="2">
        <v>70479</v>
      </c>
      <c r="P162" s="2">
        <v>70479</v>
      </c>
      <c r="Q162" s="2"/>
      <c r="R162" s="2"/>
      <c r="S162" s="98"/>
      <c r="T162" s="3"/>
    </row>
    <row r="163" spans="1:35" ht="105" customHeight="1" x14ac:dyDescent="0.25">
      <c r="A163" s="142" t="s">
        <v>787</v>
      </c>
      <c r="B163" s="162" t="s">
        <v>613</v>
      </c>
      <c r="C163" s="163"/>
      <c r="D163" s="163"/>
      <c r="E163" s="164"/>
      <c r="F163" s="147"/>
      <c r="G163" s="147"/>
      <c r="H163" s="147"/>
      <c r="I163" s="147"/>
      <c r="J163" s="182" t="s">
        <v>451</v>
      </c>
      <c r="K163" s="183"/>
      <c r="L163" s="25" t="s">
        <v>491</v>
      </c>
      <c r="M163" s="141" t="s">
        <v>33</v>
      </c>
      <c r="N163" s="48">
        <v>148</v>
      </c>
      <c r="O163" s="2">
        <v>24058</v>
      </c>
      <c r="P163" s="2">
        <v>12610</v>
      </c>
      <c r="Q163" s="2"/>
      <c r="R163" s="2"/>
      <c r="S163" s="98"/>
      <c r="T163" s="3"/>
    </row>
    <row r="164" spans="1:35" ht="102.75" customHeight="1" x14ac:dyDescent="0.25">
      <c r="A164" s="142" t="s">
        <v>787</v>
      </c>
      <c r="B164" s="162" t="s">
        <v>613</v>
      </c>
      <c r="C164" s="163"/>
      <c r="D164" s="163"/>
      <c r="E164" s="164"/>
      <c r="F164" s="147"/>
      <c r="G164" s="147"/>
      <c r="H164" s="147"/>
      <c r="I164" s="147"/>
      <c r="J164" s="182" t="s">
        <v>452</v>
      </c>
      <c r="K164" s="183"/>
      <c r="L164" s="25" t="s">
        <v>492</v>
      </c>
      <c r="M164" s="141" t="s">
        <v>33</v>
      </c>
      <c r="N164" s="48">
        <v>149</v>
      </c>
      <c r="O164" s="2">
        <v>47839.99</v>
      </c>
      <c r="P164" s="2">
        <v>25040</v>
      </c>
      <c r="Q164" s="2"/>
      <c r="R164" s="2"/>
      <c r="S164" s="98"/>
      <c r="T164" s="3"/>
    </row>
    <row r="165" spans="1:35" ht="91.5" customHeight="1" x14ac:dyDescent="0.25">
      <c r="A165" s="142" t="s">
        <v>787</v>
      </c>
      <c r="B165" s="162" t="s">
        <v>613</v>
      </c>
      <c r="C165" s="163"/>
      <c r="D165" s="163"/>
      <c r="E165" s="164"/>
      <c r="F165" s="147"/>
      <c r="G165" s="147"/>
      <c r="H165" s="147"/>
      <c r="I165" s="147"/>
      <c r="J165" s="182" t="s">
        <v>453</v>
      </c>
      <c r="K165" s="183"/>
      <c r="L165" s="25" t="s">
        <v>493</v>
      </c>
      <c r="M165" s="141" t="s">
        <v>33</v>
      </c>
      <c r="N165" s="48">
        <v>150</v>
      </c>
      <c r="O165" s="2">
        <f>25050-2498</f>
        <v>22552</v>
      </c>
      <c r="P165" s="2">
        <v>22552</v>
      </c>
      <c r="Q165" s="2"/>
      <c r="R165" s="2"/>
      <c r="S165" s="98"/>
      <c r="T165" s="3"/>
    </row>
    <row r="166" spans="1:35" ht="91.5" customHeight="1" x14ac:dyDescent="0.25">
      <c r="A166" s="142" t="s">
        <v>787</v>
      </c>
      <c r="B166" s="162" t="s">
        <v>613</v>
      </c>
      <c r="C166" s="163"/>
      <c r="D166" s="163"/>
      <c r="E166" s="164"/>
      <c r="F166" s="147"/>
      <c r="G166" s="147"/>
      <c r="H166" s="147"/>
      <c r="I166" s="147"/>
      <c r="J166" s="182" t="s">
        <v>454</v>
      </c>
      <c r="K166" s="183"/>
      <c r="L166" s="25" t="s">
        <v>494</v>
      </c>
      <c r="M166" s="141" t="s">
        <v>33</v>
      </c>
      <c r="N166" s="48">
        <v>151</v>
      </c>
      <c r="O166" s="2">
        <f>53500-5357</f>
        <v>48143</v>
      </c>
      <c r="P166" s="2">
        <v>48143</v>
      </c>
      <c r="Q166" s="2"/>
      <c r="R166" s="2"/>
      <c r="S166" s="98"/>
      <c r="T166" s="3"/>
    </row>
    <row r="167" spans="1:35" ht="91.5" customHeight="1" x14ac:dyDescent="0.25">
      <c r="A167" s="142" t="s">
        <v>771</v>
      </c>
      <c r="B167" s="162" t="s">
        <v>613</v>
      </c>
      <c r="C167" s="163"/>
      <c r="D167" s="163"/>
      <c r="E167" s="163"/>
      <c r="F167" s="164"/>
      <c r="G167" s="147"/>
      <c r="H167" s="147"/>
      <c r="I167" s="147"/>
      <c r="J167" s="189" t="s">
        <v>646</v>
      </c>
      <c r="K167" s="190"/>
      <c r="L167" s="25" t="s">
        <v>633</v>
      </c>
      <c r="M167" s="141" t="s">
        <v>41</v>
      </c>
      <c r="N167" s="48">
        <v>152</v>
      </c>
      <c r="O167" s="2"/>
      <c r="P167" s="2"/>
      <c r="Q167" s="2">
        <v>105000</v>
      </c>
      <c r="R167" s="2"/>
      <c r="S167" s="98"/>
      <c r="T167" s="3"/>
    </row>
    <row r="168" spans="1:35" ht="87.75" hidden="1" customHeight="1" x14ac:dyDescent="0.25">
      <c r="A168" s="142" t="s">
        <v>585</v>
      </c>
      <c r="B168" s="162" t="s">
        <v>44</v>
      </c>
      <c r="C168" s="163"/>
      <c r="D168" s="163"/>
      <c r="E168" s="164"/>
      <c r="F168" s="147"/>
      <c r="G168" s="147"/>
      <c r="H168" s="147"/>
      <c r="I168" s="143"/>
      <c r="J168" s="188" t="s">
        <v>415</v>
      </c>
      <c r="K168" s="188"/>
      <c r="L168" s="25" t="s">
        <v>477</v>
      </c>
      <c r="M168" s="141" t="s">
        <v>41</v>
      </c>
      <c r="N168" s="48">
        <v>153</v>
      </c>
      <c r="O168" s="2">
        <v>0</v>
      </c>
      <c r="P168" s="2"/>
      <c r="Q168" s="2">
        <v>0</v>
      </c>
      <c r="R168" s="2">
        <v>0</v>
      </c>
      <c r="S168" s="98">
        <v>0</v>
      </c>
      <c r="T168" s="3"/>
    </row>
    <row r="169" spans="1:35" ht="99" customHeight="1" x14ac:dyDescent="0.25">
      <c r="A169" s="142" t="s">
        <v>771</v>
      </c>
      <c r="B169" s="162" t="s">
        <v>613</v>
      </c>
      <c r="C169" s="163"/>
      <c r="D169" s="163"/>
      <c r="E169" s="163"/>
      <c r="F169" s="164"/>
      <c r="G169" s="147"/>
      <c r="H169" s="147"/>
      <c r="I169" s="147"/>
      <c r="J169" s="189" t="s">
        <v>632</v>
      </c>
      <c r="K169" s="190"/>
      <c r="L169" s="25" t="s">
        <v>634</v>
      </c>
      <c r="M169" s="141" t="s">
        <v>41</v>
      </c>
      <c r="N169" s="48">
        <v>154</v>
      </c>
      <c r="O169" s="2"/>
      <c r="P169" s="2"/>
      <c r="Q169" s="2">
        <v>300000</v>
      </c>
      <c r="R169" s="2"/>
      <c r="S169" s="98"/>
      <c r="T169" s="3"/>
    </row>
    <row r="170" spans="1:35" ht="89.25" hidden="1" customHeight="1" x14ac:dyDescent="0.25">
      <c r="A170" s="142" t="s">
        <v>585</v>
      </c>
      <c r="B170" s="162" t="s">
        <v>44</v>
      </c>
      <c r="C170" s="163"/>
      <c r="D170" s="163"/>
      <c r="E170" s="164"/>
      <c r="F170" s="147"/>
      <c r="G170" s="147"/>
      <c r="H170" s="147"/>
      <c r="I170" s="143"/>
      <c r="J170" s="188" t="s">
        <v>416</v>
      </c>
      <c r="K170" s="188"/>
      <c r="L170" s="25" t="s">
        <v>264</v>
      </c>
      <c r="M170" s="141" t="s">
        <v>41</v>
      </c>
      <c r="N170" s="48">
        <v>155</v>
      </c>
      <c r="O170" s="2">
        <v>0</v>
      </c>
      <c r="P170" s="154"/>
      <c r="Q170" s="2">
        <v>0</v>
      </c>
      <c r="R170" s="2">
        <v>0</v>
      </c>
      <c r="S170" s="98">
        <v>0</v>
      </c>
      <c r="T170" s="3"/>
    </row>
    <row r="171" spans="1:35" ht="86.25" hidden="1" customHeight="1" x14ac:dyDescent="0.25">
      <c r="A171" s="142" t="s">
        <v>585</v>
      </c>
      <c r="B171" s="162" t="s">
        <v>44</v>
      </c>
      <c r="C171" s="163"/>
      <c r="D171" s="163"/>
      <c r="E171" s="164"/>
      <c r="F171" s="147"/>
      <c r="G171" s="147"/>
      <c r="H171" s="147"/>
      <c r="I171" s="143"/>
      <c r="J171" s="188" t="s">
        <v>354</v>
      </c>
      <c r="K171" s="188"/>
      <c r="L171" s="25" t="s">
        <v>352</v>
      </c>
      <c r="M171" s="141" t="s">
        <v>41</v>
      </c>
      <c r="N171" s="48">
        <v>156</v>
      </c>
      <c r="O171" s="2">
        <v>0</v>
      </c>
      <c r="P171" s="154"/>
      <c r="Q171" s="2">
        <v>0</v>
      </c>
      <c r="R171" s="2">
        <v>0</v>
      </c>
      <c r="S171" s="98">
        <v>0</v>
      </c>
      <c r="T171" s="3"/>
    </row>
    <row r="172" spans="1:35" ht="81" hidden="1" customHeight="1" x14ac:dyDescent="0.25">
      <c r="A172" s="142" t="s">
        <v>585</v>
      </c>
      <c r="B172" s="162" t="s">
        <v>44</v>
      </c>
      <c r="C172" s="163"/>
      <c r="D172" s="163"/>
      <c r="E172" s="164"/>
      <c r="F172" s="147"/>
      <c r="G172" s="147"/>
      <c r="H172" s="147"/>
      <c r="I172" s="143"/>
      <c r="J172" s="188" t="s">
        <v>355</v>
      </c>
      <c r="K172" s="188"/>
      <c r="L172" s="25" t="s">
        <v>353</v>
      </c>
      <c r="M172" s="141" t="s">
        <v>41</v>
      </c>
      <c r="N172" s="48">
        <v>157</v>
      </c>
      <c r="O172" s="2">
        <v>0</v>
      </c>
      <c r="P172" s="154"/>
      <c r="Q172" s="2">
        <v>0</v>
      </c>
      <c r="R172" s="2">
        <v>0</v>
      </c>
      <c r="S172" s="98">
        <v>0</v>
      </c>
      <c r="T172" s="3"/>
    </row>
    <row r="173" spans="1:35" ht="105.75" customHeight="1" x14ac:dyDescent="0.25">
      <c r="A173" s="142" t="s">
        <v>771</v>
      </c>
      <c r="B173" s="162" t="s">
        <v>613</v>
      </c>
      <c r="C173" s="163"/>
      <c r="D173" s="163"/>
      <c r="E173" s="164"/>
      <c r="F173" s="147"/>
      <c r="G173" s="147"/>
      <c r="H173" s="147"/>
      <c r="I173" s="143"/>
      <c r="J173" s="188" t="s">
        <v>455</v>
      </c>
      <c r="K173" s="188"/>
      <c r="L173" s="25" t="s">
        <v>521</v>
      </c>
      <c r="M173" s="141" t="s">
        <v>41</v>
      </c>
      <c r="N173" s="48">
        <v>158</v>
      </c>
      <c r="O173" s="2">
        <v>100000</v>
      </c>
      <c r="P173" s="2">
        <v>100000</v>
      </c>
      <c r="Q173" s="2"/>
      <c r="R173" s="2"/>
      <c r="S173" s="98"/>
      <c r="T173" s="3"/>
    </row>
    <row r="174" spans="1:35" ht="102.75" customHeight="1" x14ac:dyDescent="0.25">
      <c r="A174" s="142" t="s">
        <v>771</v>
      </c>
      <c r="B174" s="162" t="s">
        <v>613</v>
      </c>
      <c r="C174" s="163"/>
      <c r="D174" s="163"/>
      <c r="E174" s="164"/>
      <c r="F174" s="147"/>
      <c r="G174" s="147"/>
      <c r="H174" s="147"/>
      <c r="I174" s="143"/>
      <c r="J174" s="188" t="s">
        <v>456</v>
      </c>
      <c r="K174" s="188"/>
      <c r="L174" s="25" t="s">
        <v>522</v>
      </c>
      <c r="M174" s="141" t="s">
        <v>41</v>
      </c>
      <c r="N174" s="48">
        <v>159</v>
      </c>
      <c r="O174" s="2">
        <v>270000</v>
      </c>
      <c r="P174" s="2">
        <v>270000</v>
      </c>
      <c r="Q174" s="2"/>
      <c r="R174" s="2"/>
      <c r="S174" s="98"/>
      <c r="T174" s="3"/>
    </row>
    <row r="175" spans="1:35" ht="81" customHeight="1" x14ac:dyDescent="0.25">
      <c r="A175" s="142" t="s">
        <v>771</v>
      </c>
      <c r="B175" s="162" t="s">
        <v>613</v>
      </c>
      <c r="C175" s="163"/>
      <c r="D175" s="163"/>
      <c r="E175" s="164"/>
      <c r="F175" s="147"/>
      <c r="G175" s="147"/>
      <c r="H175" s="147"/>
      <c r="I175" s="143"/>
      <c r="J175" s="188" t="s">
        <v>721</v>
      </c>
      <c r="K175" s="188"/>
      <c r="L175" s="25" t="s">
        <v>722</v>
      </c>
      <c r="M175" s="141" t="s">
        <v>41</v>
      </c>
      <c r="N175" s="48">
        <v>160</v>
      </c>
      <c r="O175" s="2"/>
      <c r="P175" s="2"/>
      <c r="Q175" s="18">
        <v>30000</v>
      </c>
      <c r="R175" s="2"/>
      <c r="S175" s="98"/>
      <c r="T175" s="3"/>
    </row>
    <row r="176" spans="1:35" ht="81" customHeight="1" x14ac:dyDescent="0.25">
      <c r="A176" s="142" t="s">
        <v>771</v>
      </c>
      <c r="B176" s="162" t="s">
        <v>613</v>
      </c>
      <c r="C176" s="163"/>
      <c r="D176" s="163"/>
      <c r="E176" s="164"/>
      <c r="F176" s="147"/>
      <c r="G176" s="147"/>
      <c r="H176" s="147"/>
      <c r="I176" s="143"/>
      <c r="J176" s="188" t="s">
        <v>457</v>
      </c>
      <c r="K176" s="188"/>
      <c r="L176" s="25" t="s">
        <v>519</v>
      </c>
      <c r="M176" s="141" t="s">
        <v>41</v>
      </c>
      <c r="N176" s="48">
        <v>161</v>
      </c>
      <c r="O176" s="2">
        <v>36000</v>
      </c>
      <c r="P176" s="2">
        <v>36000</v>
      </c>
      <c r="Q176" s="2"/>
      <c r="R176" s="2"/>
      <c r="S176" s="98"/>
      <c r="T176" s="3"/>
    </row>
    <row r="177" spans="1:20" ht="81" customHeight="1" x14ac:dyDescent="0.25">
      <c r="A177" s="142" t="s">
        <v>771</v>
      </c>
      <c r="B177" s="162" t="s">
        <v>613</v>
      </c>
      <c r="C177" s="163"/>
      <c r="D177" s="163"/>
      <c r="E177" s="164"/>
      <c r="F177" s="147"/>
      <c r="G177" s="147"/>
      <c r="H177" s="147"/>
      <c r="I177" s="143"/>
      <c r="J177" s="188" t="s">
        <v>723</v>
      </c>
      <c r="K177" s="188"/>
      <c r="L177" s="25" t="s">
        <v>724</v>
      </c>
      <c r="M177" s="141" t="s">
        <v>41</v>
      </c>
      <c r="N177" s="48">
        <v>162</v>
      </c>
      <c r="O177" s="2"/>
      <c r="P177" s="2"/>
      <c r="Q177" s="2">
        <v>52000</v>
      </c>
      <c r="R177" s="2"/>
      <c r="S177" s="98"/>
      <c r="T177" s="3"/>
    </row>
    <row r="178" spans="1:20" ht="98.25" customHeight="1" x14ac:dyDescent="0.25">
      <c r="A178" s="142" t="s">
        <v>771</v>
      </c>
      <c r="B178" s="162" t="s">
        <v>613</v>
      </c>
      <c r="C178" s="163"/>
      <c r="D178" s="163"/>
      <c r="E178" s="164"/>
      <c r="F178" s="147"/>
      <c r="G178" s="147"/>
      <c r="H178" s="147"/>
      <c r="I178" s="143"/>
      <c r="J178" s="188" t="s">
        <v>458</v>
      </c>
      <c r="K178" s="188"/>
      <c r="L178" s="25" t="s">
        <v>520</v>
      </c>
      <c r="M178" s="141" t="s">
        <v>41</v>
      </c>
      <c r="N178" s="48">
        <v>163</v>
      </c>
      <c r="O178" s="2">
        <f>60000-13920.06</f>
        <v>46079.94</v>
      </c>
      <c r="P178" s="2">
        <v>46079.94</v>
      </c>
      <c r="Q178" s="2"/>
      <c r="R178" s="2"/>
      <c r="S178" s="98"/>
      <c r="T178" s="3"/>
    </row>
    <row r="179" spans="1:20" ht="105" hidden="1" customHeight="1" x14ac:dyDescent="0.25">
      <c r="A179" s="142" t="s">
        <v>599</v>
      </c>
      <c r="B179" s="162" t="s">
        <v>44</v>
      </c>
      <c r="C179" s="163"/>
      <c r="D179" s="163"/>
      <c r="E179" s="164"/>
      <c r="F179" s="147"/>
      <c r="G179" s="147"/>
      <c r="H179" s="147"/>
      <c r="I179" s="143"/>
      <c r="J179" s="188" t="s">
        <v>417</v>
      </c>
      <c r="K179" s="188"/>
      <c r="L179" s="25" t="s">
        <v>418</v>
      </c>
      <c r="M179" s="141" t="s">
        <v>42</v>
      </c>
      <c r="N179" s="48">
        <v>164</v>
      </c>
      <c r="O179" s="2">
        <v>0</v>
      </c>
      <c r="P179" s="154"/>
      <c r="Q179" s="2">
        <v>0</v>
      </c>
      <c r="R179" s="2"/>
      <c r="S179" s="98"/>
      <c r="T179" s="3"/>
    </row>
    <row r="180" spans="1:20" ht="114" hidden="1" customHeight="1" x14ac:dyDescent="0.25">
      <c r="A180" s="142" t="s">
        <v>599</v>
      </c>
      <c r="B180" s="162" t="s">
        <v>44</v>
      </c>
      <c r="C180" s="163"/>
      <c r="D180" s="163"/>
      <c r="E180" s="164"/>
      <c r="F180" s="147"/>
      <c r="G180" s="147"/>
      <c r="H180" s="147"/>
      <c r="I180" s="143"/>
      <c r="J180" s="188" t="s">
        <v>419</v>
      </c>
      <c r="K180" s="188"/>
      <c r="L180" s="25" t="s">
        <v>420</v>
      </c>
      <c r="M180" s="141" t="s">
        <v>42</v>
      </c>
      <c r="N180" s="48">
        <v>165</v>
      </c>
      <c r="O180" s="2">
        <v>0</v>
      </c>
      <c r="P180" s="154"/>
      <c r="Q180" s="2">
        <v>0</v>
      </c>
      <c r="R180" s="2"/>
      <c r="S180" s="98"/>
      <c r="T180" s="3"/>
    </row>
    <row r="181" spans="1:20" ht="101.25" hidden="1" customHeight="1" x14ac:dyDescent="0.25">
      <c r="A181" s="142" t="s">
        <v>599</v>
      </c>
      <c r="B181" s="162" t="s">
        <v>44</v>
      </c>
      <c r="C181" s="163"/>
      <c r="D181" s="163"/>
      <c r="E181" s="164"/>
      <c r="F181" s="147"/>
      <c r="G181" s="147"/>
      <c r="H181" s="147"/>
      <c r="I181" s="143"/>
      <c r="J181" s="188" t="s">
        <v>358</v>
      </c>
      <c r="K181" s="188"/>
      <c r="L181" s="25" t="s">
        <v>356</v>
      </c>
      <c r="M181" s="141" t="s">
        <v>42</v>
      </c>
      <c r="N181" s="48">
        <v>166</v>
      </c>
      <c r="O181" s="2">
        <v>0</v>
      </c>
      <c r="P181" s="154"/>
      <c r="Q181" s="2">
        <v>0</v>
      </c>
      <c r="R181" s="2"/>
      <c r="S181" s="98"/>
      <c r="T181" s="3"/>
    </row>
    <row r="182" spans="1:20" ht="91.5" hidden="1" customHeight="1" x14ac:dyDescent="0.25">
      <c r="A182" s="142" t="s">
        <v>599</v>
      </c>
      <c r="B182" s="162" t="s">
        <v>44</v>
      </c>
      <c r="C182" s="163"/>
      <c r="D182" s="163"/>
      <c r="E182" s="164"/>
      <c r="F182" s="147"/>
      <c r="G182" s="147"/>
      <c r="H182" s="147"/>
      <c r="I182" s="143"/>
      <c r="J182" s="188" t="s">
        <v>359</v>
      </c>
      <c r="K182" s="188"/>
      <c r="L182" s="25" t="s">
        <v>357</v>
      </c>
      <c r="M182" s="141" t="s">
        <v>42</v>
      </c>
      <c r="N182" s="48">
        <v>167</v>
      </c>
      <c r="O182" s="2">
        <v>0</v>
      </c>
      <c r="P182" s="154"/>
      <c r="Q182" s="2">
        <v>0</v>
      </c>
      <c r="R182" s="2"/>
      <c r="S182" s="98"/>
      <c r="T182" s="3"/>
    </row>
    <row r="183" spans="1:20" ht="108" customHeight="1" x14ac:dyDescent="0.25">
      <c r="A183" s="142" t="s">
        <v>788</v>
      </c>
      <c r="B183" s="162" t="s">
        <v>613</v>
      </c>
      <c r="C183" s="163"/>
      <c r="D183" s="163"/>
      <c r="E183" s="164"/>
      <c r="F183" s="147"/>
      <c r="G183" s="147"/>
      <c r="H183" s="147"/>
      <c r="I183" s="143"/>
      <c r="J183" s="188" t="s">
        <v>459</v>
      </c>
      <c r="K183" s="188"/>
      <c r="L183" s="25" t="s">
        <v>495</v>
      </c>
      <c r="M183" s="141" t="s">
        <v>42</v>
      </c>
      <c r="N183" s="48">
        <v>168</v>
      </c>
      <c r="O183" s="2">
        <v>80000</v>
      </c>
      <c r="P183" s="2">
        <v>80000</v>
      </c>
      <c r="Q183" s="2"/>
      <c r="R183" s="2"/>
      <c r="S183" s="98"/>
      <c r="T183" s="3"/>
    </row>
    <row r="184" spans="1:20" ht="108" customHeight="1" x14ac:dyDescent="0.25">
      <c r="A184" s="142" t="s">
        <v>788</v>
      </c>
      <c r="B184" s="162" t="s">
        <v>613</v>
      </c>
      <c r="C184" s="163"/>
      <c r="D184" s="163"/>
      <c r="E184" s="164"/>
      <c r="F184" s="147"/>
      <c r="G184" s="147"/>
      <c r="H184" s="147"/>
      <c r="I184" s="143"/>
      <c r="J184" s="188" t="s">
        <v>460</v>
      </c>
      <c r="K184" s="188"/>
      <c r="L184" s="25" t="s">
        <v>496</v>
      </c>
      <c r="M184" s="141" t="s">
        <v>42</v>
      </c>
      <c r="N184" s="48">
        <v>169</v>
      </c>
      <c r="O184" s="2">
        <v>150000</v>
      </c>
      <c r="P184" s="2">
        <v>150000</v>
      </c>
      <c r="Q184" s="2"/>
      <c r="R184" s="2"/>
      <c r="S184" s="98"/>
      <c r="T184" s="3"/>
    </row>
    <row r="185" spans="1:20" ht="91.5" customHeight="1" x14ac:dyDescent="0.25">
      <c r="A185" s="142" t="s">
        <v>788</v>
      </c>
      <c r="B185" s="162" t="s">
        <v>613</v>
      </c>
      <c r="C185" s="163"/>
      <c r="D185" s="163"/>
      <c r="E185" s="164"/>
      <c r="F185" s="147"/>
      <c r="G185" s="147"/>
      <c r="H185" s="147"/>
      <c r="I185" s="143"/>
      <c r="J185" s="188" t="s">
        <v>725</v>
      </c>
      <c r="K185" s="188"/>
      <c r="L185" s="25" t="s">
        <v>727</v>
      </c>
      <c r="M185" s="141" t="s">
        <v>42</v>
      </c>
      <c r="N185" s="48">
        <v>170</v>
      </c>
      <c r="O185" s="2"/>
      <c r="P185" s="2"/>
      <c r="Q185" s="18">
        <v>30000</v>
      </c>
      <c r="R185" s="2"/>
      <c r="S185" s="98"/>
      <c r="T185" s="3"/>
    </row>
    <row r="186" spans="1:20" ht="91.5" customHeight="1" x14ac:dyDescent="0.25">
      <c r="A186" s="142" t="s">
        <v>788</v>
      </c>
      <c r="B186" s="162" t="s">
        <v>613</v>
      </c>
      <c r="C186" s="163"/>
      <c r="D186" s="163"/>
      <c r="E186" s="164"/>
      <c r="F186" s="147"/>
      <c r="G186" s="147"/>
      <c r="H186" s="147"/>
      <c r="I186" s="143"/>
      <c r="J186" s="188" t="s">
        <v>726</v>
      </c>
      <c r="K186" s="188"/>
      <c r="L186" s="25" t="s">
        <v>728</v>
      </c>
      <c r="M186" s="141" t="s">
        <v>42</v>
      </c>
      <c r="N186" s="48">
        <v>171</v>
      </c>
      <c r="O186" s="2"/>
      <c r="P186" s="2"/>
      <c r="Q186" s="2">
        <v>61000</v>
      </c>
      <c r="R186" s="2"/>
      <c r="S186" s="98"/>
      <c r="T186" s="3"/>
    </row>
    <row r="187" spans="1:20" ht="91.5" customHeight="1" x14ac:dyDescent="0.25">
      <c r="A187" s="142" t="s">
        <v>788</v>
      </c>
      <c r="B187" s="162" t="s">
        <v>613</v>
      </c>
      <c r="C187" s="163"/>
      <c r="D187" s="163"/>
      <c r="E187" s="164"/>
      <c r="F187" s="147"/>
      <c r="G187" s="147"/>
      <c r="H187" s="147"/>
      <c r="I187" s="143"/>
      <c r="J187" s="188" t="s">
        <v>461</v>
      </c>
      <c r="K187" s="188"/>
      <c r="L187" s="25" t="s">
        <v>497</v>
      </c>
      <c r="M187" s="141" t="s">
        <v>42</v>
      </c>
      <c r="N187" s="48">
        <v>172</v>
      </c>
      <c r="O187" s="2">
        <f>25860.56-387.91</f>
        <v>25472.65</v>
      </c>
      <c r="P187" s="2">
        <v>25472.65</v>
      </c>
      <c r="Q187" s="2"/>
      <c r="R187" s="2"/>
      <c r="S187" s="98"/>
      <c r="T187" s="3"/>
    </row>
    <row r="188" spans="1:20" ht="91.5" customHeight="1" x14ac:dyDescent="0.25">
      <c r="A188" s="142" t="s">
        <v>788</v>
      </c>
      <c r="B188" s="162" t="s">
        <v>613</v>
      </c>
      <c r="C188" s="163"/>
      <c r="D188" s="163"/>
      <c r="E188" s="164"/>
      <c r="F188" s="147"/>
      <c r="G188" s="147"/>
      <c r="H188" s="147"/>
      <c r="I188" s="143"/>
      <c r="J188" s="188" t="s">
        <v>446</v>
      </c>
      <c r="K188" s="188"/>
      <c r="L188" s="25" t="s">
        <v>498</v>
      </c>
      <c r="M188" s="141" t="s">
        <v>42</v>
      </c>
      <c r="N188" s="48">
        <v>173</v>
      </c>
      <c r="O188" s="2">
        <v>51721.120000000003</v>
      </c>
      <c r="P188" s="2">
        <v>51721.120000000003</v>
      </c>
      <c r="Q188" s="2"/>
      <c r="R188" s="2"/>
      <c r="S188" s="98"/>
      <c r="T188" s="3"/>
    </row>
    <row r="189" spans="1:20" ht="87" hidden="1" customHeight="1" x14ac:dyDescent="0.25">
      <c r="A189" s="142" t="s">
        <v>592</v>
      </c>
      <c r="B189" s="162" t="s">
        <v>44</v>
      </c>
      <c r="C189" s="163"/>
      <c r="D189" s="163"/>
      <c r="E189" s="164"/>
      <c r="F189" s="147"/>
      <c r="G189" s="147"/>
      <c r="H189" s="147"/>
      <c r="I189" s="147"/>
      <c r="J189" s="186" t="s">
        <v>265</v>
      </c>
      <c r="K189" s="187"/>
      <c r="L189" s="25" t="s">
        <v>267</v>
      </c>
      <c r="M189" s="141" t="s">
        <v>319</v>
      </c>
      <c r="N189" s="48">
        <v>174</v>
      </c>
      <c r="O189" s="2">
        <v>0</v>
      </c>
      <c r="P189" s="2"/>
      <c r="Q189" s="2">
        <v>0</v>
      </c>
      <c r="R189" s="2"/>
      <c r="S189" s="98"/>
      <c r="T189" s="3"/>
    </row>
    <row r="190" spans="1:20" ht="124.5" hidden="1" customHeight="1" x14ac:dyDescent="0.25">
      <c r="A190" s="142" t="s">
        <v>592</v>
      </c>
      <c r="B190" s="162" t="s">
        <v>44</v>
      </c>
      <c r="C190" s="163"/>
      <c r="D190" s="163"/>
      <c r="E190" s="164"/>
      <c r="F190" s="147"/>
      <c r="G190" s="147"/>
      <c r="H190" s="147"/>
      <c r="I190" s="143"/>
      <c r="J190" s="188" t="s">
        <v>266</v>
      </c>
      <c r="K190" s="188"/>
      <c r="L190" s="25" t="s">
        <v>268</v>
      </c>
      <c r="M190" s="141" t="s">
        <v>319</v>
      </c>
      <c r="N190" s="48">
        <v>175</v>
      </c>
      <c r="O190" s="2">
        <v>0</v>
      </c>
      <c r="P190" s="2"/>
      <c r="Q190" s="2">
        <v>0</v>
      </c>
      <c r="R190" s="2"/>
      <c r="S190" s="98"/>
      <c r="T190" s="3"/>
    </row>
    <row r="191" spans="1:20" ht="111.75" hidden="1" customHeight="1" x14ac:dyDescent="0.25">
      <c r="A191" s="142" t="s">
        <v>592</v>
      </c>
      <c r="B191" s="162" t="s">
        <v>44</v>
      </c>
      <c r="C191" s="163"/>
      <c r="D191" s="163"/>
      <c r="E191" s="164"/>
      <c r="F191" s="147"/>
      <c r="G191" s="147"/>
      <c r="H191" s="147"/>
      <c r="I191" s="143"/>
      <c r="J191" s="188" t="s">
        <v>329</v>
      </c>
      <c r="K191" s="188"/>
      <c r="L191" s="25" t="s">
        <v>421</v>
      </c>
      <c r="M191" s="141" t="s">
        <v>319</v>
      </c>
      <c r="N191" s="48">
        <v>176</v>
      </c>
      <c r="O191" s="2">
        <v>0</v>
      </c>
      <c r="P191" s="154"/>
      <c r="Q191" s="2">
        <v>0</v>
      </c>
      <c r="R191" s="2"/>
      <c r="S191" s="98"/>
      <c r="T191" s="3"/>
    </row>
    <row r="192" spans="1:20" ht="116.25" hidden="1" customHeight="1" x14ac:dyDescent="0.25">
      <c r="A192" s="142" t="s">
        <v>592</v>
      </c>
      <c r="B192" s="162" t="s">
        <v>44</v>
      </c>
      <c r="C192" s="163"/>
      <c r="D192" s="163"/>
      <c r="E192" s="164"/>
      <c r="F192" s="147"/>
      <c r="G192" s="147"/>
      <c r="H192" s="147"/>
      <c r="I192" s="143"/>
      <c r="J192" s="188" t="s">
        <v>362</v>
      </c>
      <c r="K192" s="188"/>
      <c r="L192" s="25" t="s">
        <v>360</v>
      </c>
      <c r="M192" s="141" t="s">
        <v>319</v>
      </c>
      <c r="N192" s="48">
        <v>177</v>
      </c>
      <c r="O192" s="2">
        <v>0</v>
      </c>
      <c r="P192" s="154"/>
      <c r="Q192" s="2">
        <v>0</v>
      </c>
      <c r="R192" s="2"/>
      <c r="S192" s="98"/>
      <c r="T192" s="3"/>
    </row>
    <row r="193" spans="1:20" ht="102" hidden="1" customHeight="1" x14ac:dyDescent="0.25">
      <c r="A193" s="142" t="s">
        <v>592</v>
      </c>
      <c r="B193" s="162" t="s">
        <v>44</v>
      </c>
      <c r="C193" s="163"/>
      <c r="D193" s="163"/>
      <c r="E193" s="164"/>
      <c r="F193" s="147"/>
      <c r="G193" s="147"/>
      <c r="H193" s="147"/>
      <c r="I193" s="143"/>
      <c r="J193" s="188" t="s">
        <v>363</v>
      </c>
      <c r="K193" s="188"/>
      <c r="L193" s="25" t="s">
        <v>361</v>
      </c>
      <c r="M193" s="141" t="s">
        <v>319</v>
      </c>
      <c r="N193" s="48">
        <v>178</v>
      </c>
      <c r="O193" s="2">
        <v>0</v>
      </c>
      <c r="P193" s="154"/>
      <c r="Q193" s="2">
        <v>0</v>
      </c>
      <c r="R193" s="2"/>
      <c r="S193" s="98"/>
      <c r="T193" s="3"/>
    </row>
    <row r="194" spans="1:20" ht="106.5" customHeight="1" x14ac:dyDescent="0.25">
      <c r="A194" s="142" t="s">
        <v>772</v>
      </c>
      <c r="B194" s="162" t="s">
        <v>613</v>
      </c>
      <c r="C194" s="163"/>
      <c r="D194" s="163"/>
      <c r="E194" s="164"/>
      <c r="F194" s="147"/>
      <c r="G194" s="147"/>
      <c r="H194" s="147"/>
      <c r="I194" s="143"/>
      <c r="J194" s="188" t="s">
        <v>462</v>
      </c>
      <c r="K194" s="188"/>
      <c r="L194" s="25" t="s">
        <v>499</v>
      </c>
      <c r="M194" s="141" t="s">
        <v>319</v>
      </c>
      <c r="N194" s="48">
        <v>179</v>
      </c>
      <c r="O194" s="2">
        <v>90000</v>
      </c>
      <c r="P194" s="2">
        <v>90000</v>
      </c>
      <c r="Q194" s="2"/>
      <c r="R194" s="2"/>
      <c r="S194" s="98"/>
      <c r="T194" s="3"/>
    </row>
    <row r="195" spans="1:20" ht="115.5" customHeight="1" x14ac:dyDescent="0.25">
      <c r="A195" s="142" t="s">
        <v>772</v>
      </c>
      <c r="B195" s="162" t="s">
        <v>613</v>
      </c>
      <c r="C195" s="163"/>
      <c r="D195" s="163"/>
      <c r="E195" s="164"/>
      <c r="F195" s="147"/>
      <c r="G195" s="147"/>
      <c r="H195" s="147"/>
      <c r="I195" s="143"/>
      <c r="J195" s="188" t="s">
        <v>463</v>
      </c>
      <c r="K195" s="188"/>
      <c r="L195" s="25" t="s">
        <v>500</v>
      </c>
      <c r="M195" s="141" t="s">
        <v>319</v>
      </c>
      <c r="N195" s="48">
        <v>180</v>
      </c>
      <c r="O195" s="2">
        <f>130000-80000</f>
        <v>50000</v>
      </c>
      <c r="P195" s="2">
        <v>50000</v>
      </c>
      <c r="Q195" s="2"/>
      <c r="R195" s="2"/>
      <c r="S195" s="98"/>
      <c r="T195" s="3"/>
    </row>
    <row r="196" spans="1:20" ht="102" customHeight="1" x14ac:dyDescent="0.25">
      <c r="A196" s="142" t="s">
        <v>772</v>
      </c>
      <c r="B196" s="162" t="s">
        <v>613</v>
      </c>
      <c r="C196" s="163"/>
      <c r="D196" s="163"/>
      <c r="E196" s="164"/>
      <c r="F196" s="147"/>
      <c r="G196" s="147"/>
      <c r="H196" s="147"/>
      <c r="I196" s="143"/>
      <c r="J196" s="188" t="s">
        <v>464</v>
      </c>
      <c r="K196" s="188"/>
      <c r="L196" s="25" t="s">
        <v>501</v>
      </c>
      <c r="M196" s="141" t="s">
        <v>319</v>
      </c>
      <c r="N196" s="48">
        <v>181</v>
      </c>
      <c r="O196" s="2">
        <f>50000+130000</f>
        <v>180000</v>
      </c>
      <c r="P196" s="2">
        <v>180000</v>
      </c>
      <c r="Q196" s="2"/>
      <c r="R196" s="2"/>
      <c r="S196" s="98"/>
      <c r="T196" s="3"/>
    </row>
    <row r="197" spans="1:20" ht="102" customHeight="1" x14ac:dyDescent="0.25">
      <c r="A197" s="142" t="s">
        <v>772</v>
      </c>
      <c r="B197" s="162" t="s">
        <v>613</v>
      </c>
      <c r="C197" s="163"/>
      <c r="D197" s="163"/>
      <c r="E197" s="164"/>
      <c r="F197" s="147"/>
      <c r="G197" s="147"/>
      <c r="H197" s="147"/>
      <c r="I197" s="143"/>
      <c r="J197" s="188" t="s">
        <v>729</v>
      </c>
      <c r="K197" s="188"/>
      <c r="L197" s="25" t="s">
        <v>731</v>
      </c>
      <c r="M197" s="141" t="s">
        <v>319</v>
      </c>
      <c r="N197" s="48">
        <v>182</v>
      </c>
      <c r="O197" s="2"/>
      <c r="P197" s="2"/>
      <c r="Q197" s="18">
        <v>37000</v>
      </c>
      <c r="R197" s="2"/>
      <c r="S197" s="98"/>
      <c r="T197" s="3"/>
    </row>
    <row r="198" spans="1:20" ht="102" customHeight="1" x14ac:dyDescent="0.25">
      <c r="A198" s="142" t="s">
        <v>772</v>
      </c>
      <c r="B198" s="162" t="s">
        <v>613</v>
      </c>
      <c r="C198" s="163"/>
      <c r="D198" s="163"/>
      <c r="E198" s="164"/>
      <c r="F198" s="147"/>
      <c r="G198" s="147"/>
      <c r="H198" s="147"/>
      <c r="I198" s="143"/>
      <c r="J198" s="188" t="s">
        <v>465</v>
      </c>
      <c r="K198" s="188"/>
      <c r="L198" s="25" t="s">
        <v>502</v>
      </c>
      <c r="M198" s="141" t="s">
        <v>319</v>
      </c>
      <c r="N198" s="48">
        <v>183</v>
      </c>
      <c r="O198" s="2">
        <f>28000-2927.47</f>
        <v>25072.53</v>
      </c>
      <c r="P198" s="2">
        <v>25072.53</v>
      </c>
      <c r="Q198" s="2"/>
      <c r="R198" s="2"/>
      <c r="S198" s="98"/>
      <c r="T198" s="3"/>
    </row>
    <row r="199" spans="1:20" ht="102" customHeight="1" x14ac:dyDescent="0.25">
      <c r="A199" s="142" t="s">
        <v>772</v>
      </c>
      <c r="B199" s="162" t="s">
        <v>613</v>
      </c>
      <c r="C199" s="163"/>
      <c r="D199" s="163"/>
      <c r="E199" s="164"/>
      <c r="F199" s="147"/>
      <c r="G199" s="147"/>
      <c r="H199" s="147"/>
      <c r="I199" s="143"/>
      <c r="J199" s="188" t="s">
        <v>730</v>
      </c>
      <c r="K199" s="188"/>
      <c r="L199" s="25" t="s">
        <v>732</v>
      </c>
      <c r="M199" s="141" t="s">
        <v>319</v>
      </c>
      <c r="N199" s="48">
        <v>184</v>
      </c>
      <c r="O199" s="2"/>
      <c r="P199" s="2"/>
      <c r="Q199" s="2">
        <v>74000</v>
      </c>
      <c r="R199" s="2"/>
      <c r="S199" s="98"/>
      <c r="T199" s="3"/>
    </row>
    <row r="200" spans="1:20" ht="110.25" customHeight="1" x14ac:dyDescent="0.25">
      <c r="A200" s="142" t="s">
        <v>772</v>
      </c>
      <c r="B200" s="162" t="s">
        <v>44</v>
      </c>
      <c r="C200" s="163"/>
      <c r="D200" s="163"/>
      <c r="E200" s="164"/>
      <c r="F200" s="147"/>
      <c r="G200" s="147"/>
      <c r="H200" s="147"/>
      <c r="I200" s="143"/>
      <c r="J200" s="188" t="s">
        <v>466</v>
      </c>
      <c r="K200" s="188"/>
      <c r="L200" s="25" t="s">
        <v>503</v>
      </c>
      <c r="M200" s="141" t="s">
        <v>319</v>
      </c>
      <c r="N200" s="48">
        <v>185</v>
      </c>
      <c r="O200" s="2">
        <f>30000-3162.54</f>
        <v>26837.46</v>
      </c>
      <c r="P200" s="2">
        <v>26837.46</v>
      </c>
      <c r="Q200" s="2"/>
      <c r="R200" s="2"/>
      <c r="S200" s="98"/>
      <c r="T200" s="3"/>
    </row>
    <row r="201" spans="1:20" ht="102" customHeight="1" x14ac:dyDescent="0.25">
      <c r="A201" s="142" t="s">
        <v>773</v>
      </c>
      <c r="B201" s="162" t="s">
        <v>613</v>
      </c>
      <c r="C201" s="163"/>
      <c r="D201" s="163"/>
      <c r="E201" s="163"/>
      <c r="F201" s="164"/>
      <c r="G201" s="147"/>
      <c r="H201" s="147"/>
      <c r="I201" s="147"/>
      <c r="J201" s="189" t="s">
        <v>637</v>
      </c>
      <c r="K201" s="190"/>
      <c r="L201" s="25" t="s">
        <v>635</v>
      </c>
      <c r="M201" s="141" t="s">
        <v>43</v>
      </c>
      <c r="N201" s="48">
        <v>186</v>
      </c>
      <c r="O201" s="2"/>
      <c r="P201" s="2"/>
      <c r="Q201" s="2">
        <v>92000</v>
      </c>
      <c r="R201" s="2"/>
      <c r="S201" s="98"/>
      <c r="T201" s="3"/>
    </row>
    <row r="202" spans="1:20" ht="85.5" hidden="1" customHeight="1" x14ac:dyDescent="0.25">
      <c r="A202" s="142" t="s">
        <v>593</v>
      </c>
      <c r="B202" s="162" t="s">
        <v>44</v>
      </c>
      <c r="C202" s="163"/>
      <c r="D202" s="163"/>
      <c r="E202" s="164"/>
      <c r="F202" s="147"/>
      <c r="G202" s="147"/>
      <c r="H202" s="147"/>
      <c r="I202" s="143"/>
      <c r="J202" s="188" t="s">
        <v>422</v>
      </c>
      <c r="K202" s="188"/>
      <c r="L202" s="25" t="s">
        <v>269</v>
      </c>
      <c r="M202" s="141" t="s">
        <v>43</v>
      </c>
      <c r="N202" s="48">
        <v>187</v>
      </c>
      <c r="O202" s="2">
        <v>0</v>
      </c>
      <c r="P202" s="2"/>
      <c r="Q202" s="2">
        <v>0</v>
      </c>
      <c r="R202" s="2">
        <v>0</v>
      </c>
      <c r="S202" s="98">
        <v>0</v>
      </c>
      <c r="T202" s="3"/>
    </row>
    <row r="203" spans="1:20" ht="85.5" customHeight="1" x14ac:dyDescent="0.25">
      <c r="A203" s="142" t="s">
        <v>773</v>
      </c>
      <c r="B203" s="162" t="s">
        <v>613</v>
      </c>
      <c r="C203" s="163"/>
      <c r="D203" s="163"/>
      <c r="E203" s="163"/>
      <c r="F203" s="164"/>
      <c r="G203" s="147"/>
      <c r="H203" s="147"/>
      <c r="I203" s="147"/>
      <c r="J203" s="189" t="s">
        <v>638</v>
      </c>
      <c r="K203" s="190"/>
      <c r="L203" s="25" t="s">
        <v>636</v>
      </c>
      <c r="M203" s="141" t="s">
        <v>43</v>
      </c>
      <c r="N203" s="48">
        <v>188</v>
      </c>
      <c r="O203" s="2"/>
      <c r="P203" s="2"/>
      <c r="Q203" s="2">
        <v>200000</v>
      </c>
      <c r="R203" s="2"/>
      <c r="S203" s="98"/>
      <c r="T203" s="3"/>
    </row>
    <row r="204" spans="1:20" ht="93" hidden="1" customHeight="1" x14ac:dyDescent="0.25">
      <c r="A204" s="142" t="s">
        <v>593</v>
      </c>
      <c r="B204" s="162" t="s">
        <v>44</v>
      </c>
      <c r="C204" s="163"/>
      <c r="D204" s="163"/>
      <c r="E204" s="164"/>
      <c r="F204" s="147"/>
      <c r="G204" s="147"/>
      <c r="H204" s="147"/>
      <c r="I204" s="143"/>
      <c r="J204" s="188" t="s">
        <v>423</v>
      </c>
      <c r="K204" s="188"/>
      <c r="L204" s="25" t="s">
        <v>424</v>
      </c>
      <c r="M204" s="141" t="s">
        <v>43</v>
      </c>
      <c r="N204" s="48">
        <v>189</v>
      </c>
      <c r="O204" s="2">
        <v>0</v>
      </c>
      <c r="P204" s="2"/>
      <c r="Q204" s="2">
        <v>0</v>
      </c>
      <c r="R204" s="2">
        <v>0</v>
      </c>
      <c r="S204" s="98">
        <v>0</v>
      </c>
      <c r="T204" s="3"/>
    </row>
    <row r="205" spans="1:20" ht="83.25" hidden="1" customHeight="1" x14ac:dyDescent="0.25">
      <c r="A205" s="142" t="s">
        <v>593</v>
      </c>
      <c r="B205" s="162" t="s">
        <v>44</v>
      </c>
      <c r="C205" s="163"/>
      <c r="D205" s="163"/>
      <c r="E205" s="164"/>
      <c r="F205" s="147"/>
      <c r="G205" s="147"/>
      <c r="H205" s="147"/>
      <c r="I205" s="143"/>
      <c r="J205" s="188" t="s">
        <v>364</v>
      </c>
      <c r="K205" s="188"/>
      <c r="L205" s="25" t="s">
        <v>366</v>
      </c>
      <c r="M205" s="141" t="s">
        <v>43</v>
      </c>
      <c r="N205" s="48">
        <v>190</v>
      </c>
      <c r="O205" s="2">
        <v>0</v>
      </c>
      <c r="P205" s="154"/>
      <c r="Q205" s="2">
        <v>0</v>
      </c>
      <c r="R205" s="2">
        <v>0</v>
      </c>
      <c r="S205" s="98">
        <v>0</v>
      </c>
      <c r="T205" s="3"/>
    </row>
    <row r="206" spans="1:20" ht="88.5" hidden="1" customHeight="1" x14ac:dyDescent="0.25">
      <c r="A206" s="142" t="s">
        <v>593</v>
      </c>
      <c r="B206" s="162" t="s">
        <v>44</v>
      </c>
      <c r="C206" s="163"/>
      <c r="D206" s="163"/>
      <c r="E206" s="164"/>
      <c r="F206" s="147"/>
      <c r="G206" s="147"/>
      <c r="H206" s="147"/>
      <c r="I206" s="143"/>
      <c r="J206" s="188" t="s">
        <v>365</v>
      </c>
      <c r="K206" s="188"/>
      <c r="L206" s="25" t="s">
        <v>367</v>
      </c>
      <c r="M206" s="141" t="s">
        <v>43</v>
      </c>
      <c r="N206" s="48">
        <v>191</v>
      </c>
      <c r="O206" s="2">
        <v>0</v>
      </c>
      <c r="P206" s="154"/>
      <c r="Q206" s="2">
        <v>0</v>
      </c>
      <c r="R206" s="2">
        <v>0</v>
      </c>
      <c r="S206" s="98">
        <v>0</v>
      </c>
      <c r="T206" s="3"/>
    </row>
    <row r="207" spans="1:20" ht="88.5" customHeight="1" x14ac:dyDescent="0.25">
      <c r="A207" s="142" t="s">
        <v>773</v>
      </c>
      <c r="B207" s="162" t="s">
        <v>613</v>
      </c>
      <c r="C207" s="163"/>
      <c r="D207" s="163"/>
      <c r="E207" s="164"/>
      <c r="F207" s="147"/>
      <c r="G207" s="147"/>
      <c r="H207" s="147"/>
      <c r="I207" s="143"/>
      <c r="J207" s="188" t="s">
        <v>467</v>
      </c>
      <c r="K207" s="188"/>
      <c r="L207" s="25" t="s">
        <v>504</v>
      </c>
      <c r="M207" s="141" t="s">
        <v>43</v>
      </c>
      <c r="N207" s="48">
        <v>192</v>
      </c>
      <c r="O207" s="2">
        <v>92500</v>
      </c>
      <c r="P207" s="2">
        <v>92500</v>
      </c>
      <c r="Q207" s="2"/>
      <c r="R207" s="2"/>
      <c r="S207" s="98"/>
      <c r="T207" s="3"/>
    </row>
    <row r="208" spans="1:20" ht="88.5" customHeight="1" x14ac:dyDescent="0.25">
      <c r="A208" s="142" t="s">
        <v>773</v>
      </c>
      <c r="B208" s="162" t="s">
        <v>613</v>
      </c>
      <c r="C208" s="163"/>
      <c r="D208" s="163"/>
      <c r="E208" s="164"/>
      <c r="F208" s="147"/>
      <c r="G208" s="147"/>
      <c r="H208" s="147"/>
      <c r="I208" s="143"/>
      <c r="J208" s="188" t="s">
        <v>468</v>
      </c>
      <c r="K208" s="188"/>
      <c r="L208" s="25" t="s">
        <v>505</v>
      </c>
      <c r="M208" s="141" t="s">
        <v>43</v>
      </c>
      <c r="N208" s="48">
        <v>193</v>
      </c>
      <c r="O208" s="2">
        <v>200000</v>
      </c>
      <c r="P208" s="2">
        <v>200000</v>
      </c>
      <c r="Q208" s="2"/>
      <c r="R208" s="2"/>
      <c r="S208" s="98"/>
      <c r="T208" s="3"/>
    </row>
    <row r="209" spans="1:20" ht="88.5" customHeight="1" x14ac:dyDescent="0.25">
      <c r="A209" s="142" t="s">
        <v>773</v>
      </c>
      <c r="B209" s="162" t="s">
        <v>613</v>
      </c>
      <c r="C209" s="163"/>
      <c r="D209" s="163"/>
      <c r="E209" s="164"/>
      <c r="F209" s="147"/>
      <c r="G209" s="147"/>
      <c r="H209" s="147"/>
      <c r="I209" s="143"/>
      <c r="J209" s="188" t="s">
        <v>733</v>
      </c>
      <c r="K209" s="188"/>
      <c r="L209" s="25" t="s">
        <v>742</v>
      </c>
      <c r="M209" s="141" t="s">
        <v>43</v>
      </c>
      <c r="N209" s="48">
        <v>194</v>
      </c>
      <c r="O209" s="2"/>
      <c r="P209" s="2"/>
      <c r="Q209" s="18">
        <v>25000</v>
      </c>
      <c r="R209" s="2"/>
      <c r="S209" s="98"/>
      <c r="T209" s="3"/>
    </row>
    <row r="210" spans="1:20" ht="94.5" customHeight="1" x14ac:dyDescent="0.25">
      <c r="A210" s="142" t="s">
        <v>773</v>
      </c>
      <c r="B210" s="162" t="s">
        <v>613</v>
      </c>
      <c r="C210" s="163"/>
      <c r="D210" s="163"/>
      <c r="E210" s="164"/>
      <c r="F210" s="147"/>
      <c r="G210" s="147"/>
      <c r="H210" s="147"/>
      <c r="I210" s="143"/>
      <c r="J210" s="188" t="s">
        <v>469</v>
      </c>
      <c r="K210" s="188"/>
      <c r="L210" s="25" t="s">
        <v>506</v>
      </c>
      <c r="M210" s="141" t="s">
        <v>43</v>
      </c>
      <c r="N210" s="48">
        <v>195</v>
      </c>
      <c r="O210" s="2">
        <v>15000</v>
      </c>
      <c r="P210" s="2">
        <v>15000</v>
      </c>
      <c r="Q210" s="2"/>
      <c r="R210" s="2"/>
      <c r="S210" s="98"/>
      <c r="T210" s="3"/>
    </row>
    <row r="211" spans="1:20" ht="88.5" customHeight="1" x14ac:dyDescent="0.25">
      <c r="A211" s="142" t="s">
        <v>773</v>
      </c>
      <c r="B211" s="162" t="s">
        <v>613</v>
      </c>
      <c r="C211" s="163"/>
      <c r="D211" s="163"/>
      <c r="E211" s="164"/>
      <c r="F211" s="147"/>
      <c r="G211" s="147"/>
      <c r="H211" s="147"/>
      <c r="I211" s="143"/>
      <c r="J211" s="188" t="s">
        <v>734</v>
      </c>
      <c r="K211" s="188"/>
      <c r="L211" s="25" t="s">
        <v>735</v>
      </c>
      <c r="M211" s="141" t="s">
        <v>43</v>
      </c>
      <c r="N211" s="48">
        <v>196</v>
      </c>
      <c r="O211" s="2"/>
      <c r="P211" s="2"/>
      <c r="Q211" s="2">
        <v>75000</v>
      </c>
      <c r="R211" s="2"/>
      <c r="S211" s="98"/>
      <c r="T211" s="3"/>
    </row>
    <row r="212" spans="1:20" ht="94.5" customHeight="1" x14ac:dyDescent="0.25">
      <c r="A212" s="142" t="s">
        <v>773</v>
      </c>
      <c r="B212" s="162" t="s">
        <v>613</v>
      </c>
      <c r="C212" s="163"/>
      <c r="D212" s="163"/>
      <c r="E212" s="164"/>
      <c r="F212" s="147"/>
      <c r="G212" s="147"/>
      <c r="H212" s="147"/>
      <c r="I212" s="143"/>
      <c r="J212" s="188" t="s">
        <v>470</v>
      </c>
      <c r="K212" s="188"/>
      <c r="L212" s="25" t="s">
        <v>507</v>
      </c>
      <c r="M212" s="141" t="s">
        <v>43</v>
      </c>
      <c r="N212" s="48">
        <v>197</v>
      </c>
      <c r="O212" s="2">
        <v>64800</v>
      </c>
      <c r="P212" s="2">
        <v>64800</v>
      </c>
      <c r="Q212" s="2"/>
      <c r="R212" s="2"/>
      <c r="S212" s="98"/>
      <c r="T212" s="3"/>
    </row>
    <row r="213" spans="1:20" ht="107.25" hidden="1" customHeight="1" x14ac:dyDescent="0.25">
      <c r="A213" s="142" t="s">
        <v>594</v>
      </c>
      <c r="B213" s="162" t="s">
        <v>44</v>
      </c>
      <c r="C213" s="163"/>
      <c r="D213" s="163"/>
      <c r="E213" s="164"/>
      <c r="F213" s="147"/>
      <c r="G213" s="147"/>
      <c r="H213" s="147"/>
      <c r="I213" s="147"/>
      <c r="J213" s="186" t="s">
        <v>425</v>
      </c>
      <c r="K213" s="187"/>
      <c r="L213" s="25" t="s">
        <v>508</v>
      </c>
      <c r="M213" s="141" t="s">
        <v>36</v>
      </c>
      <c r="N213" s="48">
        <v>198</v>
      </c>
      <c r="O213" s="2">
        <v>0</v>
      </c>
      <c r="P213" s="154"/>
      <c r="Q213" s="2">
        <v>0</v>
      </c>
      <c r="R213" s="2"/>
      <c r="S213" s="98"/>
      <c r="T213" s="3"/>
    </row>
    <row r="214" spans="1:20" ht="93" hidden="1" customHeight="1" x14ac:dyDescent="0.25">
      <c r="A214" s="142" t="s">
        <v>594</v>
      </c>
      <c r="B214" s="162" t="s">
        <v>44</v>
      </c>
      <c r="C214" s="163"/>
      <c r="D214" s="163"/>
      <c r="E214" s="164"/>
      <c r="F214" s="147"/>
      <c r="G214" s="147"/>
      <c r="H214" s="147"/>
      <c r="I214" s="147"/>
      <c r="J214" s="184" t="s">
        <v>426</v>
      </c>
      <c r="K214" s="185"/>
      <c r="L214" s="25" t="s">
        <v>270</v>
      </c>
      <c r="M214" s="141" t="s">
        <v>36</v>
      </c>
      <c r="N214" s="48">
        <v>199</v>
      </c>
      <c r="O214" s="2">
        <v>0</v>
      </c>
      <c r="P214" s="154"/>
      <c r="Q214" s="2">
        <v>0</v>
      </c>
      <c r="R214" s="2"/>
      <c r="S214" s="98"/>
      <c r="T214" s="3"/>
    </row>
    <row r="215" spans="1:20" ht="89.25" hidden="1" customHeight="1" x14ac:dyDescent="0.25">
      <c r="A215" s="142" t="s">
        <v>594</v>
      </c>
      <c r="B215" s="162" t="s">
        <v>44</v>
      </c>
      <c r="C215" s="163"/>
      <c r="D215" s="163"/>
      <c r="E215" s="164"/>
      <c r="F215" s="147"/>
      <c r="G215" s="147"/>
      <c r="H215" s="147"/>
      <c r="I215" s="147"/>
      <c r="J215" s="184" t="s">
        <v>427</v>
      </c>
      <c r="K215" s="185"/>
      <c r="L215" s="25" t="s">
        <v>547</v>
      </c>
      <c r="M215" s="141" t="s">
        <v>36</v>
      </c>
      <c r="N215" s="48">
        <v>200</v>
      </c>
      <c r="O215" s="2">
        <v>0</v>
      </c>
      <c r="P215" s="154"/>
      <c r="Q215" s="2">
        <v>0</v>
      </c>
      <c r="R215" s="2"/>
      <c r="S215" s="98"/>
      <c r="T215" s="3"/>
    </row>
    <row r="216" spans="1:20" ht="88.5" hidden="1" customHeight="1" x14ac:dyDescent="0.25">
      <c r="A216" s="142" t="s">
        <v>594</v>
      </c>
      <c r="B216" s="162" t="s">
        <v>44</v>
      </c>
      <c r="C216" s="163"/>
      <c r="D216" s="163"/>
      <c r="E216" s="164"/>
      <c r="F216" s="147"/>
      <c r="G216" s="147"/>
      <c r="H216" s="147"/>
      <c r="I216" s="147"/>
      <c r="J216" s="184" t="s">
        <v>428</v>
      </c>
      <c r="K216" s="185"/>
      <c r="L216" s="25" t="s">
        <v>271</v>
      </c>
      <c r="M216" s="141" t="s">
        <v>36</v>
      </c>
      <c r="N216" s="48">
        <v>201</v>
      </c>
      <c r="O216" s="2">
        <v>0</v>
      </c>
      <c r="P216" s="154"/>
      <c r="Q216" s="2">
        <v>0</v>
      </c>
      <c r="R216" s="2"/>
      <c r="S216" s="98"/>
      <c r="T216" s="3"/>
    </row>
    <row r="217" spans="1:20" ht="89.25" hidden="1" customHeight="1" x14ac:dyDescent="0.25">
      <c r="A217" s="142" t="s">
        <v>594</v>
      </c>
      <c r="B217" s="162" t="s">
        <v>44</v>
      </c>
      <c r="C217" s="163"/>
      <c r="D217" s="163"/>
      <c r="E217" s="164"/>
      <c r="F217" s="147"/>
      <c r="G217" s="147"/>
      <c r="H217" s="147"/>
      <c r="I217" s="147"/>
      <c r="J217" s="184" t="s">
        <v>370</v>
      </c>
      <c r="K217" s="185"/>
      <c r="L217" s="25" t="s">
        <v>368</v>
      </c>
      <c r="M217" s="141" t="s">
        <v>36</v>
      </c>
      <c r="N217" s="48">
        <v>202</v>
      </c>
      <c r="O217" s="2">
        <v>0</v>
      </c>
      <c r="P217" s="154"/>
      <c r="Q217" s="2">
        <v>0</v>
      </c>
      <c r="R217" s="2"/>
      <c r="S217" s="98"/>
      <c r="T217" s="3"/>
    </row>
    <row r="218" spans="1:20" ht="82.5" hidden="1" customHeight="1" x14ac:dyDescent="0.25">
      <c r="A218" s="142" t="s">
        <v>594</v>
      </c>
      <c r="B218" s="162" t="s">
        <v>44</v>
      </c>
      <c r="C218" s="163"/>
      <c r="D218" s="163"/>
      <c r="E218" s="164"/>
      <c r="F218" s="147"/>
      <c r="G218" s="147"/>
      <c r="H218" s="147"/>
      <c r="I218" s="147"/>
      <c r="J218" s="182" t="s">
        <v>371</v>
      </c>
      <c r="K218" s="183"/>
      <c r="L218" s="25" t="s">
        <v>369</v>
      </c>
      <c r="M218" s="141" t="s">
        <v>36</v>
      </c>
      <c r="N218" s="48">
        <v>203</v>
      </c>
      <c r="O218" s="2">
        <v>0</v>
      </c>
      <c r="P218" s="154"/>
      <c r="Q218" s="2">
        <v>0</v>
      </c>
      <c r="R218" s="2"/>
      <c r="S218" s="98"/>
      <c r="T218" s="3"/>
    </row>
    <row r="219" spans="1:20" ht="90" customHeight="1" x14ac:dyDescent="0.25">
      <c r="A219" s="142" t="s">
        <v>774</v>
      </c>
      <c r="B219" s="162" t="s">
        <v>613</v>
      </c>
      <c r="C219" s="163"/>
      <c r="D219" s="163"/>
      <c r="E219" s="164"/>
      <c r="F219" s="147"/>
      <c r="G219" s="147"/>
      <c r="H219" s="147"/>
      <c r="I219" s="147"/>
      <c r="J219" s="182" t="s">
        <v>471</v>
      </c>
      <c r="K219" s="183"/>
      <c r="L219" s="25" t="s">
        <v>478</v>
      </c>
      <c r="M219" s="141" t="s">
        <v>36</v>
      </c>
      <c r="N219" s="48">
        <v>204</v>
      </c>
      <c r="O219" s="2">
        <v>35803.51</v>
      </c>
      <c r="P219" s="2">
        <v>35803.51</v>
      </c>
      <c r="Q219" s="2"/>
      <c r="R219" s="2"/>
      <c r="S219" s="98"/>
      <c r="T219" s="3"/>
    </row>
    <row r="220" spans="1:20" ht="96.75" customHeight="1" x14ac:dyDescent="0.25">
      <c r="A220" s="142" t="s">
        <v>774</v>
      </c>
      <c r="B220" s="162" t="s">
        <v>613</v>
      </c>
      <c r="C220" s="163"/>
      <c r="D220" s="163"/>
      <c r="E220" s="164"/>
      <c r="F220" s="147"/>
      <c r="G220" s="147"/>
      <c r="H220" s="147"/>
      <c r="I220" s="147"/>
      <c r="J220" s="182" t="s">
        <v>472</v>
      </c>
      <c r="K220" s="183"/>
      <c r="L220" s="25" t="s">
        <v>509</v>
      </c>
      <c r="M220" s="141" t="s">
        <v>36</v>
      </c>
      <c r="N220" s="48">
        <v>205</v>
      </c>
      <c r="O220" s="2">
        <v>75000</v>
      </c>
      <c r="P220" s="2">
        <v>75000</v>
      </c>
      <c r="Q220" s="2"/>
      <c r="R220" s="2"/>
      <c r="S220" s="98"/>
      <c r="T220" s="3"/>
    </row>
    <row r="221" spans="1:20" ht="82.5" customHeight="1" x14ac:dyDescent="0.25">
      <c r="A221" s="142" t="s">
        <v>774</v>
      </c>
      <c r="B221" s="162" t="s">
        <v>613</v>
      </c>
      <c r="C221" s="163"/>
      <c r="D221" s="163"/>
      <c r="E221" s="164"/>
      <c r="F221" s="147"/>
      <c r="G221" s="147"/>
      <c r="H221" s="147"/>
      <c r="I221" s="147"/>
      <c r="J221" s="182" t="s">
        <v>473</v>
      </c>
      <c r="K221" s="183"/>
      <c r="L221" s="25" t="s">
        <v>510</v>
      </c>
      <c r="M221" s="141" t="s">
        <v>36</v>
      </c>
      <c r="N221" s="48">
        <v>206</v>
      </c>
      <c r="O221" s="2">
        <v>70791.320000000007</v>
      </c>
      <c r="P221" s="2">
        <v>70791.320000000007</v>
      </c>
      <c r="Q221" s="2"/>
      <c r="R221" s="2"/>
      <c r="S221" s="98"/>
      <c r="T221" s="3"/>
    </row>
    <row r="222" spans="1:20" ht="82.5" customHeight="1" x14ac:dyDescent="0.25">
      <c r="A222" s="142" t="s">
        <v>774</v>
      </c>
      <c r="B222" s="162" t="s">
        <v>613</v>
      </c>
      <c r="C222" s="163"/>
      <c r="D222" s="163"/>
      <c r="E222" s="164"/>
      <c r="F222" s="147"/>
      <c r="G222" s="147"/>
      <c r="H222" s="147"/>
      <c r="I222" s="147"/>
      <c r="J222" s="182" t="s">
        <v>474</v>
      </c>
      <c r="K222" s="183"/>
      <c r="L222" s="25" t="s">
        <v>511</v>
      </c>
      <c r="M222" s="141" t="s">
        <v>36</v>
      </c>
      <c r="N222" s="48">
        <v>207</v>
      </c>
      <c r="O222" s="2">
        <v>150000</v>
      </c>
      <c r="P222" s="2">
        <v>150000</v>
      </c>
      <c r="Q222" s="2"/>
      <c r="R222" s="2"/>
      <c r="S222" s="98"/>
      <c r="T222" s="3"/>
    </row>
    <row r="223" spans="1:20" ht="104.25" customHeight="1" x14ac:dyDescent="0.25">
      <c r="A223" s="142" t="s">
        <v>774</v>
      </c>
      <c r="B223" s="162" t="s">
        <v>613</v>
      </c>
      <c r="C223" s="163"/>
      <c r="D223" s="163"/>
      <c r="E223" s="164"/>
      <c r="F223" s="147"/>
      <c r="G223" s="147"/>
      <c r="H223" s="147"/>
      <c r="I223" s="147"/>
      <c r="J223" s="182" t="s">
        <v>475</v>
      </c>
      <c r="K223" s="183"/>
      <c r="L223" s="25" t="s">
        <v>512</v>
      </c>
      <c r="M223" s="141" t="s">
        <v>36</v>
      </c>
      <c r="N223" s="48">
        <v>208</v>
      </c>
      <c r="O223" s="2">
        <v>17063.419999999998</v>
      </c>
      <c r="P223" s="2">
        <v>17063.419999999998</v>
      </c>
      <c r="Q223" s="2"/>
      <c r="R223" s="2"/>
      <c r="S223" s="98"/>
      <c r="T223" s="3"/>
    </row>
    <row r="224" spans="1:20" ht="105.75" customHeight="1" x14ac:dyDescent="0.25">
      <c r="A224" s="142" t="s">
        <v>774</v>
      </c>
      <c r="B224" s="162" t="s">
        <v>613</v>
      </c>
      <c r="C224" s="163"/>
      <c r="D224" s="163"/>
      <c r="E224" s="164"/>
      <c r="F224" s="147"/>
      <c r="G224" s="147"/>
      <c r="H224" s="147"/>
      <c r="I224" s="147"/>
      <c r="J224" s="182" t="s">
        <v>476</v>
      </c>
      <c r="K224" s="183"/>
      <c r="L224" s="25" t="s">
        <v>513</v>
      </c>
      <c r="M224" s="141" t="s">
        <v>36</v>
      </c>
      <c r="N224" s="48">
        <v>209</v>
      </c>
      <c r="O224" s="2">
        <v>32395.759999999998</v>
      </c>
      <c r="P224" s="2">
        <v>32395.759999999998</v>
      </c>
      <c r="Q224" s="2"/>
      <c r="R224" s="2"/>
      <c r="S224" s="98"/>
      <c r="T224" s="3"/>
    </row>
    <row r="225" spans="1:25" ht="30" hidden="1" customHeight="1" x14ac:dyDescent="0.25">
      <c r="A225" s="142"/>
      <c r="B225" s="143"/>
      <c r="C225" s="144"/>
      <c r="D225" s="144"/>
      <c r="E225" s="145"/>
      <c r="F225" s="147"/>
      <c r="G225" s="147"/>
      <c r="H225" s="147"/>
      <c r="I225" s="147"/>
      <c r="J225" s="32"/>
      <c r="K225" s="151"/>
      <c r="L225" s="23"/>
      <c r="M225" s="141"/>
      <c r="N225" s="48">
        <v>210</v>
      </c>
      <c r="O225" s="2"/>
      <c r="P225" s="2"/>
      <c r="Q225" s="2"/>
      <c r="R225" s="2"/>
      <c r="S225" s="98"/>
      <c r="T225" s="3"/>
    </row>
    <row r="226" spans="1:25" ht="30" hidden="1" customHeight="1" x14ac:dyDescent="0.25">
      <c r="A226" s="142"/>
      <c r="B226" s="143"/>
      <c r="C226" s="144"/>
      <c r="D226" s="144"/>
      <c r="E226" s="145"/>
      <c r="F226" s="147"/>
      <c r="G226" s="147"/>
      <c r="H226" s="147"/>
      <c r="I226" s="147"/>
      <c r="J226" s="32"/>
      <c r="K226" s="151"/>
      <c r="L226" s="23"/>
      <c r="M226" s="141"/>
      <c r="N226" s="48">
        <v>211</v>
      </c>
      <c r="O226" s="2"/>
      <c r="P226" s="2"/>
      <c r="Q226" s="2"/>
      <c r="R226" s="2"/>
      <c r="S226" s="98"/>
      <c r="T226" s="3"/>
    </row>
    <row r="227" spans="1:25" ht="51" customHeight="1" x14ac:dyDescent="0.25">
      <c r="A227" s="142" t="s">
        <v>789</v>
      </c>
      <c r="B227" s="162" t="s">
        <v>47</v>
      </c>
      <c r="C227" s="163"/>
      <c r="D227" s="163"/>
      <c r="E227" s="164"/>
      <c r="F227" s="147"/>
      <c r="G227" s="147"/>
      <c r="H227" s="147"/>
      <c r="I227" s="147"/>
      <c r="J227" s="182" t="s">
        <v>88</v>
      </c>
      <c r="K227" s="183"/>
      <c r="L227" s="23" t="s">
        <v>273</v>
      </c>
      <c r="M227" s="141" t="s">
        <v>87</v>
      </c>
      <c r="N227" s="48">
        <v>212</v>
      </c>
      <c r="O227" s="2">
        <v>401699000</v>
      </c>
      <c r="P227" s="2">
        <v>334749170</v>
      </c>
      <c r="Q227" s="2">
        <v>453476000</v>
      </c>
      <c r="R227" s="2">
        <v>453476000</v>
      </c>
      <c r="S227" s="98">
        <v>453476000</v>
      </c>
      <c r="T227" s="3"/>
    </row>
    <row r="228" spans="1:25" ht="99.75" customHeight="1" x14ac:dyDescent="0.25">
      <c r="A228" s="142" t="s">
        <v>790</v>
      </c>
      <c r="B228" s="162" t="s">
        <v>648</v>
      </c>
      <c r="C228" s="163"/>
      <c r="D228" s="163"/>
      <c r="E228" s="164"/>
      <c r="F228" s="147"/>
      <c r="G228" s="147"/>
      <c r="H228" s="147"/>
      <c r="I228" s="147"/>
      <c r="J228" s="182" t="s">
        <v>650</v>
      </c>
      <c r="K228" s="183"/>
      <c r="L228" s="25" t="s">
        <v>648</v>
      </c>
      <c r="M228" s="141" t="s">
        <v>49</v>
      </c>
      <c r="N228" s="48">
        <v>213</v>
      </c>
      <c r="O228" s="23"/>
      <c r="P228" s="2"/>
      <c r="Q228" s="2">
        <v>13425648.82</v>
      </c>
      <c r="R228" s="2"/>
      <c r="S228" s="98"/>
      <c r="T228" s="3"/>
    </row>
    <row r="229" spans="1:25" ht="159" customHeight="1" x14ac:dyDescent="0.25">
      <c r="A229" s="142" t="s">
        <v>791</v>
      </c>
      <c r="B229" s="162" t="s">
        <v>274</v>
      </c>
      <c r="C229" s="163"/>
      <c r="D229" s="163"/>
      <c r="E229" s="164"/>
      <c r="F229" s="147"/>
      <c r="G229" s="147"/>
      <c r="H229" s="147"/>
      <c r="I229" s="147"/>
      <c r="J229" s="165" t="s">
        <v>89</v>
      </c>
      <c r="K229" s="165"/>
      <c r="L229" s="25" t="s">
        <v>274</v>
      </c>
      <c r="M229" s="141" t="s">
        <v>177</v>
      </c>
      <c r="N229" s="48">
        <v>214</v>
      </c>
      <c r="O229" s="2">
        <v>177256402.44999999</v>
      </c>
      <c r="P229" s="2">
        <v>81350344.290000007</v>
      </c>
      <c r="Q229" s="2">
        <v>65063451</v>
      </c>
      <c r="R229" s="2"/>
      <c r="S229" s="98"/>
      <c r="T229" s="3"/>
      <c r="U229" s="4"/>
      <c r="V229" s="5"/>
      <c r="W229" s="5"/>
      <c r="X229" s="6"/>
      <c r="Y229" s="6"/>
    </row>
    <row r="230" spans="1:25" ht="129.75" hidden="1" customHeight="1" x14ac:dyDescent="0.25">
      <c r="A230" s="142" t="s">
        <v>601</v>
      </c>
      <c r="B230" s="162" t="s">
        <v>275</v>
      </c>
      <c r="C230" s="163"/>
      <c r="D230" s="163"/>
      <c r="E230" s="164"/>
      <c r="F230" s="147"/>
      <c r="G230" s="147"/>
      <c r="H230" s="147"/>
      <c r="I230" s="147"/>
      <c r="J230" s="166" t="s">
        <v>276</v>
      </c>
      <c r="K230" s="167"/>
      <c r="L230" s="25" t="s">
        <v>275</v>
      </c>
      <c r="M230" s="141" t="s">
        <v>48</v>
      </c>
      <c r="N230" s="48">
        <v>215</v>
      </c>
      <c r="O230" s="2">
        <v>0</v>
      </c>
      <c r="P230" s="2"/>
      <c r="Q230" s="2">
        <v>0</v>
      </c>
      <c r="R230" s="2">
        <v>0</v>
      </c>
      <c r="S230" s="98">
        <v>0</v>
      </c>
      <c r="T230" s="3"/>
      <c r="U230" s="4"/>
      <c r="V230" s="5"/>
      <c r="W230" s="5"/>
      <c r="X230" s="6"/>
      <c r="Y230" s="6"/>
    </row>
    <row r="231" spans="1:25" ht="118.5" customHeight="1" x14ac:dyDescent="0.25">
      <c r="A231" s="142" t="s">
        <v>792</v>
      </c>
      <c r="B231" s="162" t="s">
        <v>312</v>
      </c>
      <c r="C231" s="163"/>
      <c r="D231" s="163"/>
      <c r="E231" s="164"/>
      <c r="F231" s="147"/>
      <c r="G231" s="147"/>
      <c r="H231" s="147"/>
      <c r="I231" s="147"/>
      <c r="J231" s="166" t="s">
        <v>375</v>
      </c>
      <c r="K231" s="167"/>
      <c r="L231" s="25" t="s">
        <v>312</v>
      </c>
      <c r="M231" s="25" t="s">
        <v>33</v>
      </c>
      <c r="N231" s="48">
        <v>216</v>
      </c>
      <c r="O231" s="2">
        <v>9593851.6300000008</v>
      </c>
      <c r="P231" s="2">
        <v>7609674.5700000003</v>
      </c>
      <c r="Q231" s="2"/>
      <c r="R231" s="2"/>
      <c r="S231" s="98"/>
      <c r="T231" s="2"/>
      <c r="U231" s="4"/>
      <c r="V231" s="5"/>
      <c r="W231" s="5"/>
      <c r="X231" s="6"/>
      <c r="Y231" s="6"/>
    </row>
    <row r="232" spans="1:25" ht="108" customHeight="1" x14ac:dyDescent="0.25">
      <c r="A232" s="142" t="s">
        <v>793</v>
      </c>
      <c r="B232" s="162" t="s">
        <v>91</v>
      </c>
      <c r="C232" s="163"/>
      <c r="D232" s="163"/>
      <c r="E232" s="164"/>
      <c r="F232" s="147"/>
      <c r="G232" s="147"/>
      <c r="H232" s="147"/>
      <c r="I232" s="147"/>
      <c r="J232" s="165" t="s">
        <v>90</v>
      </c>
      <c r="K232" s="165"/>
      <c r="L232" s="25" t="s">
        <v>91</v>
      </c>
      <c r="M232" s="141" t="s">
        <v>48</v>
      </c>
      <c r="N232" s="48">
        <v>217</v>
      </c>
      <c r="O232" s="2">
        <v>15794189.199999999</v>
      </c>
      <c r="P232" s="2">
        <v>12522866.460000001</v>
      </c>
      <c r="Q232" s="2">
        <v>16150156.27</v>
      </c>
      <c r="R232" s="2">
        <v>14777395.970000001</v>
      </c>
      <c r="S232" s="98">
        <v>14326169.810000001</v>
      </c>
      <c r="T232" s="3"/>
      <c r="U232" s="4"/>
      <c r="V232" s="5"/>
      <c r="W232" s="5"/>
      <c r="X232" s="6"/>
      <c r="Y232" s="6"/>
    </row>
    <row r="233" spans="1:25" ht="108" customHeight="1" x14ac:dyDescent="0.25">
      <c r="A233" s="156" t="s">
        <v>790</v>
      </c>
      <c r="B233" s="162" t="s">
        <v>808</v>
      </c>
      <c r="C233" s="163"/>
      <c r="D233" s="163"/>
      <c r="E233" s="164"/>
      <c r="F233" s="157"/>
      <c r="G233" s="157"/>
      <c r="H233" s="157"/>
      <c r="I233" s="157"/>
      <c r="J233" s="165" t="s">
        <v>807</v>
      </c>
      <c r="K233" s="165"/>
      <c r="L233" s="25" t="s">
        <v>808</v>
      </c>
      <c r="M233" s="158" t="s">
        <v>49</v>
      </c>
      <c r="N233" s="48">
        <v>218</v>
      </c>
      <c r="O233" s="2"/>
      <c r="P233" s="2"/>
      <c r="Q233" s="98">
        <v>15000000</v>
      </c>
      <c r="R233" s="2"/>
      <c r="S233" s="98"/>
      <c r="T233" s="3"/>
      <c r="U233" s="4"/>
      <c r="V233" s="5"/>
      <c r="W233" s="5"/>
      <c r="X233" s="6"/>
      <c r="Y233" s="6"/>
    </row>
    <row r="234" spans="1:25" ht="108" customHeight="1" x14ac:dyDescent="0.25">
      <c r="A234" s="142" t="s">
        <v>790</v>
      </c>
      <c r="B234" s="162" t="s">
        <v>93</v>
      </c>
      <c r="C234" s="163"/>
      <c r="D234" s="163"/>
      <c r="E234" s="164"/>
      <c r="F234" s="147"/>
      <c r="G234" s="147"/>
      <c r="H234" s="147"/>
      <c r="I234" s="147"/>
      <c r="J234" s="165" t="s">
        <v>325</v>
      </c>
      <c r="K234" s="165"/>
      <c r="L234" s="25" t="s">
        <v>326</v>
      </c>
      <c r="M234" s="141" t="s">
        <v>49</v>
      </c>
      <c r="N234" s="48">
        <v>219</v>
      </c>
      <c r="O234" s="2">
        <v>765424.5</v>
      </c>
      <c r="P234" s="2">
        <v>765424.5</v>
      </c>
      <c r="Q234" s="98">
        <v>848920</v>
      </c>
      <c r="R234" s="2"/>
      <c r="S234" s="98"/>
      <c r="T234" s="3"/>
      <c r="U234" s="4"/>
      <c r="V234" s="5"/>
      <c r="W234" s="5"/>
      <c r="X234" s="6"/>
      <c r="Y234" s="6"/>
    </row>
    <row r="235" spans="1:25" ht="63" customHeight="1" x14ac:dyDescent="0.25">
      <c r="A235" s="142" t="s">
        <v>791</v>
      </c>
      <c r="B235" s="162" t="s">
        <v>166</v>
      </c>
      <c r="C235" s="163"/>
      <c r="D235" s="163"/>
      <c r="E235" s="164"/>
      <c r="F235" s="147"/>
      <c r="G235" s="147"/>
      <c r="H235" s="147"/>
      <c r="I235" s="147"/>
      <c r="J235" s="165" t="s">
        <v>171</v>
      </c>
      <c r="K235" s="165"/>
      <c r="L235" s="25" t="s">
        <v>166</v>
      </c>
      <c r="M235" s="141" t="s">
        <v>177</v>
      </c>
      <c r="N235" s="48">
        <v>220</v>
      </c>
      <c r="O235" s="2">
        <v>881554.59</v>
      </c>
      <c r="P235" s="2">
        <v>881554.59</v>
      </c>
      <c r="Q235" s="2">
        <v>946976.62</v>
      </c>
      <c r="R235" s="2">
        <v>803793.3</v>
      </c>
      <c r="S235" s="98">
        <v>820753.81</v>
      </c>
      <c r="T235" s="3"/>
      <c r="U235" s="4"/>
      <c r="V235" s="5"/>
      <c r="W235" s="5"/>
      <c r="X235" s="6"/>
      <c r="Y235" s="6"/>
    </row>
    <row r="236" spans="1:25" ht="71.25" customHeight="1" x14ac:dyDescent="0.25">
      <c r="A236" s="142" t="s">
        <v>790</v>
      </c>
      <c r="B236" s="162" t="s">
        <v>93</v>
      </c>
      <c r="C236" s="163"/>
      <c r="D236" s="163"/>
      <c r="E236" s="164"/>
      <c r="F236" s="147"/>
      <c r="G236" s="147"/>
      <c r="H236" s="147"/>
      <c r="I236" s="147"/>
      <c r="J236" s="165" t="s">
        <v>92</v>
      </c>
      <c r="K236" s="165"/>
      <c r="L236" s="25" t="s">
        <v>93</v>
      </c>
      <c r="M236" s="141" t="s">
        <v>49</v>
      </c>
      <c r="N236" s="48">
        <v>221</v>
      </c>
      <c r="O236" s="2">
        <v>421714.09</v>
      </c>
      <c r="P236" s="2">
        <v>421714.09</v>
      </c>
      <c r="Q236" s="2">
        <v>168492.53</v>
      </c>
      <c r="R236" s="2">
        <v>3261197.64</v>
      </c>
      <c r="S236" s="98">
        <v>169217.93</v>
      </c>
      <c r="T236" s="3"/>
      <c r="U236" s="4"/>
      <c r="V236" s="12"/>
      <c r="W236" s="5"/>
      <c r="X236" s="6"/>
      <c r="Y236" s="6"/>
    </row>
    <row r="237" spans="1:25" ht="72" customHeight="1" x14ac:dyDescent="0.25">
      <c r="A237" s="142" t="s">
        <v>792</v>
      </c>
      <c r="B237" s="162" t="s">
        <v>313</v>
      </c>
      <c r="C237" s="163"/>
      <c r="D237" s="163"/>
      <c r="E237" s="164"/>
      <c r="F237" s="162"/>
      <c r="G237" s="163"/>
      <c r="H237" s="147"/>
      <c r="I237" s="147"/>
      <c r="J237" s="165" t="s">
        <v>372</v>
      </c>
      <c r="K237" s="165"/>
      <c r="L237" s="25" t="s">
        <v>313</v>
      </c>
      <c r="M237" s="141" t="s">
        <v>33</v>
      </c>
      <c r="N237" s="48">
        <v>222</v>
      </c>
      <c r="O237" s="2">
        <v>20642576.75</v>
      </c>
      <c r="P237" s="2">
        <v>20642576.75</v>
      </c>
      <c r="Q237" s="18">
        <v>21879200.100000001</v>
      </c>
      <c r="R237" s="2"/>
      <c r="S237" s="98"/>
      <c r="T237" s="3"/>
      <c r="U237" s="4"/>
      <c r="V237" s="12"/>
      <c r="W237" s="5"/>
      <c r="X237" s="6"/>
      <c r="Y237" s="6"/>
    </row>
    <row r="238" spans="1:25" ht="71.25" customHeight="1" x14ac:dyDescent="0.25">
      <c r="A238" s="142" t="s">
        <v>793</v>
      </c>
      <c r="B238" s="162" t="s">
        <v>314</v>
      </c>
      <c r="C238" s="163"/>
      <c r="D238" s="163"/>
      <c r="E238" s="164"/>
      <c r="F238" s="143"/>
      <c r="G238" s="144"/>
      <c r="H238" s="147"/>
      <c r="I238" s="147"/>
      <c r="J238" s="166" t="s">
        <v>373</v>
      </c>
      <c r="K238" s="167"/>
      <c r="L238" s="25" t="s">
        <v>314</v>
      </c>
      <c r="M238" s="141" t="s">
        <v>48</v>
      </c>
      <c r="N238" s="48">
        <v>223</v>
      </c>
      <c r="O238" s="2">
        <v>174233548.38</v>
      </c>
      <c r="P238" s="2">
        <v>96149527.439999998</v>
      </c>
      <c r="Q238" s="2">
        <v>67729204.829999998</v>
      </c>
      <c r="R238" s="2">
        <v>48563610.590000004</v>
      </c>
      <c r="S238" s="98">
        <v>70512553.189999998</v>
      </c>
      <c r="T238" s="3"/>
      <c r="U238" s="4"/>
      <c r="V238" s="12"/>
      <c r="W238" s="5"/>
      <c r="X238" s="6"/>
      <c r="Y238" s="6"/>
    </row>
    <row r="239" spans="1:25" ht="121.5" customHeight="1" x14ac:dyDescent="0.25">
      <c r="A239" s="142" t="s">
        <v>790</v>
      </c>
      <c r="B239" s="162" t="s">
        <v>315</v>
      </c>
      <c r="C239" s="163"/>
      <c r="D239" s="163"/>
      <c r="E239" s="164"/>
      <c r="F239" s="143"/>
      <c r="G239" s="144"/>
      <c r="H239" s="147"/>
      <c r="I239" s="147"/>
      <c r="J239" s="166" t="s">
        <v>374</v>
      </c>
      <c r="K239" s="167"/>
      <c r="L239" s="25" t="s">
        <v>315</v>
      </c>
      <c r="M239" s="141" t="s">
        <v>49</v>
      </c>
      <c r="N239" s="48">
        <v>224</v>
      </c>
      <c r="O239" s="2">
        <v>3337940</v>
      </c>
      <c r="P239" s="2">
        <v>3332499.43</v>
      </c>
      <c r="Q239" s="2"/>
      <c r="R239" s="98"/>
      <c r="S239" s="98"/>
      <c r="T239" s="3"/>
      <c r="U239" s="4"/>
      <c r="V239" s="12"/>
      <c r="W239" s="5"/>
      <c r="X239" s="6"/>
      <c r="Y239" s="6"/>
    </row>
    <row r="240" spans="1:25" ht="73.5" customHeight="1" x14ac:dyDescent="0.25">
      <c r="A240" s="142" t="s">
        <v>791</v>
      </c>
      <c r="B240" s="162" t="s">
        <v>551</v>
      </c>
      <c r="C240" s="163"/>
      <c r="D240" s="163"/>
      <c r="E240" s="145"/>
      <c r="F240" s="143"/>
      <c r="G240" s="144"/>
      <c r="H240" s="147"/>
      <c r="I240" s="147"/>
      <c r="J240" s="166" t="s">
        <v>552</v>
      </c>
      <c r="K240" s="167"/>
      <c r="L240" s="25" t="s">
        <v>551</v>
      </c>
      <c r="M240" s="141" t="s">
        <v>177</v>
      </c>
      <c r="N240" s="48">
        <v>225</v>
      </c>
      <c r="O240" s="2">
        <v>5481861</v>
      </c>
      <c r="P240" s="2">
        <v>4883839.8</v>
      </c>
      <c r="Q240" s="2"/>
      <c r="R240" s="98"/>
      <c r="S240" s="98"/>
      <c r="T240" s="3"/>
      <c r="U240" s="4"/>
      <c r="V240" s="12"/>
      <c r="W240" s="5"/>
      <c r="X240" s="6"/>
      <c r="Y240" s="6"/>
    </row>
    <row r="241" spans="1:25" ht="54.75" customHeight="1" x14ac:dyDescent="0.25">
      <c r="A241" s="142" t="s">
        <v>791</v>
      </c>
      <c r="B241" s="162" t="s">
        <v>167</v>
      </c>
      <c r="C241" s="163"/>
      <c r="D241" s="163"/>
      <c r="E241" s="164"/>
      <c r="F241" s="147"/>
      <c r="G241" s="147"/>
      <c r="H241" s="147"/>
      <c r="I241" s="147"/>
      <c r="J241" s="166" t="s">
        <v>94</v>
      </c>
      <c r="K241" s="167"/>
      <c r="L241" s="25" t="s">
        <v>279</v>
      </c>
      <c r="M241" s="141" t="s">
        <v>177</v>
      </c>
      <c r="N241" s="48">
        <v>226</v>
      </c>
      <c r="O241" s="2">
        <v>100000</v>
      </c>
      <c r="P241" s="2">
        <v>100000</v>
      </c>
      <c r="Q241" s="2">
        <v>100000</v>
      </c>
      <c r="R241" s="2">
        <v>100000</v>
      </c>
      <c r="S241" s="98">
        <v>100000</v>
      </c>
      <c r="T241" s="3"/>
      <c r="U241" s="4"/>
      <c r="V241" s="12"/>
      <c r="W241" s="5"/>
      <c r="X241" s="6"/>
      <c r="Y241" s="6"/>
    </row>
    <row r="242" spans="1:25" ht="116.25" customHeight="1" x14ac:dyDescent="0.25">
      <c r="A242" s="142" t="s">
        <v>793</v>
      </c>
      <c r="B242" s="162" t="s">
        <v>167</v>
      </c>
      <c r="C242" s="163"/>
      <c r="D242" s="163"/>
      <c r="E242" s="164"/>
      <c r="F242" s="147"/>
      <c r="G242" s="147"/>
      <c r="H242" s="147"/>
      <c r="I242" s="147"/>
      <c r="J242" s="165" t="s">
        <v>95</v>
      </c>
      <c r="K242" s="165"/>
      <c r="L242" s="25" t="s">
        <v>280</v>
      </c>
      <c r="M242" s="141" t="s">
        <v>48</v>
      </c>
      <c r="N242" s="48">
        <v>227</v>
      </c>
      <c r="O242" s="2">
        <v>18777225.899999999</v>
      </c>
      <c r="P242" s="2">
        <v>16590999.810000001</v>
      </c>
      <c r="Q242" s="2"/>
      <c r="R242" s="2"/>
      <c r="S242" s="98"/>
      <c r="T242" s="3"/>
      <c r="U242" s="4"/>
      <c r="V242" s="12"/>
      <c r="W242" s="5"/>
      <c r="X242" s="6"/>
      <c r="Y242" s="6"/>
    </row>
    <row r="243" spans="1:25" ht="116.25" customHeight="1" x14ac:dyDescent="0.25">
      <c r="A243" s="142" t="s">
        <v>793</v>
      </c>
      <c r="B243" s="162" t="s">
        <v>167</v>
      </c>
      <c r="C243" s="163"/>
      <c r="D243" s="163"/>
      <c r="E243" s="164"/>
      <c r="F243" s="147"/>
      <c r="G243" s="147"/>
      <c r="H243" s="147"/>
      <c r="I243" s="147"/>
      <c r="J243" s="165" t="s">
        <v>653</v>
      </c>
      <c r="K243" s="165"/>
      <c r="L243" s="25" t="s">
        <v>652</v>
      </c>
      <c r="M243" s="141" t="s">
        <v>48</v>
      </c>
      <c r="N243" s="48">
        <v>228</v>
      </c>
      <c r="O243" s="2"/>
      <c r="P243" s="2"/>
      <c r="Q243" s="2">
        <v>6457448.5599999996</v>
      </c>
      <c r="R243" s="2"/>
      <c r="S243" s="98"/>
      <c r="T243" s="3"/>
      <c r="U243" s="4"/>
      <c r="V243" s="12"/>
      <c r="W243" s="5"/>
      <c r="X243" s="6"/>
      <c r="Y243" s="6"/>
    </row>
    <row r="244" spans="1:25" ht="74.25" hidden="1" customHeight="1" x14ac:dyDescent="0.25">
      <c r="A244" s="142" t="s">
        <v>602</v>
      </c>
      <c r="B244" s="162" t="s">
        <v>167</v>
      </c>
      <c r="C244" s="163"/>
      <c r="D244" s="163"/>
      <c r="E244" s="164"/>
      <c r="F244" s="147"/>
      <c r="G244" s="147"/>
      <c r="H244" s="147"/>
      <c r="I244" s="147"/>
      <c r="J244" s="165" t="s">
        <v>294</v>
      </c>
      <c r="K244" s="165"/>
      <c r="L244" s="25" t="s">
        <v>295</v>
      </c>
      <c r="M244" s="141" t="s">
        <v>33</v>
      </c>
      <c r="N244" s="48">
        <v>229</v>
      </c>
      <c r="O244" s="2">
        <v>0</v>
      </c>
      <c r="P244" s="2"/>
      <c r="Q244" s="2">
        <v>0</v>
      </c>
      <c r="R244" s="2">
        <v>0</v>
      </c>
      <c r="S244" s="98">
        <v>0</v>
      </c>
      <c r="T244" s="3"/>
      <c r="U244" s="4"/>
      <c r="V244" s="12"/>
      <c r="W244" s="5"/>
      <c r="X244" s="6"/>
      <c r="Y244" s="6"/>
    </row>
    <row r="245" spans="1:25" ht="72" customHeight="1" x14ac:dyDescent="0.25">
      <c r="A245" s="142" t="s">
        <v>790</v>
      </c>
      <c r="B245" s="162" t="s">
        <v>278</v>
      </c>
      <c r="C245" s="163"/>
      <c r="D245" s="163"/>
      <c r="E245" s="164"/>
      <c r="F245" s="147"/>
      <c r="G245" s="147"/>
      <c r="H245" s="147"/>
      <c r="I245" s="147"/>
      <c r="J245" s="165" t="s">
        <v>277</v>
      </c>
      <c r="K245" s="165"/>
      <c r="L245" s="25" t="s">
        <v>814</v>
      </c>
      <c r="M245" s="141" t="s">
        <v>49</v>
      </c>
      <c r="N245" s="48">
        <v>230</v>
      </c>
      <c r="O245" s="18">
        <v>833141.36</v>
      </c>
      <c r="P245" s="18">
        <v>833141.36</v>
      </c>
      <c r="Q245" s="18">
        <v>875610</v>
      </c>
      <c r="R245" s="2"/>
      <c r="S245" s="98"/>
      <c r="T245" s="3">
        <f>SUM(P245:P256)</f>
        <v>12080452.16</v>
      </c>
      <c r="U245" s="4"/>
      <c r="V245" s="20">
        <f>Q245+Q246+Q247+Q248+Q250+Q251+Q252+Q253+Q254+Q255+Q256</f>
        <v>8672908</v>
      </c>
      <c r="W245" s="5"/>
      <c r="X245" s="6"/>
      <c r="Y245" s="6"/>
    </row>
    <row r="246" spans="1:25" ht="75" customHeight="1" x14ac:dyDescent="0.25">
      <c r="A246" s="142" t="s">
        <v>794</v>
      </c>
      <c r="B246" s="162" t="s">
        <v>278</v>
      </c>
      <c r="C246" s="163"/>
      <c r="D246" s="163"/>
      <c r="E246" s="164"/>
      <c r="F246" s="147"/>
      <c r="G246" s="147"/>
      <c r="H246" s="147"/>
      <c r="I246" s="147"/>
      <c r="J246" s="165" t="s">
        <v>282</v>
      </c>
      <c r="K246" s="165"/>
      <c r="L246" s="25" t="s">
        <v>814</v>
      </c>
      <c r="M246" s="141" t="s">
        <v>34</v>
      </c>
      <c r="N246" s="48">
        <v>231</v>
      </c>
      <c r="O246" s="18">
        <v>2805897.03</v>
      </c>
      <c r="P246" s="2">
        <v>2583062.1800000002</v>
      </c>
      <c r="Q246" s="18">
        <v>1965200</v>
      </c>
      <c r="R246" s="2"/>
      <c r="S246" s="98"/>
      <c r="T246" s="3"/>
      <c r="U246" s="4"/>
      <c r="V246" s="22">
        <f>O245+O246+O247+O248+O249+O251+O252+O253+O254+O255+O256</f>
        <v>14368287.27</v>
      </c>
      <c r="W246" s="5"/>
      <c r="X246" s="6"/>
      <c r="Y246" s="6"/>
    </row>
    <row r="247" spans="1:25" ht="78.75" customHeight="1" x14ac:dyDescent="0.25">
      <c r="A247" s="142" t="s">
        <v>795</v>
      </c>
      <c r="B247" s="162" t="s">
        <v>278</v>
      </c>
      <c r="C247" s="163"/>
      <c r="D247" s="163"/>
      <c r="E247" s="164"/>
      <c r="F247" s="147"/>
      <c r="G247" s="147"/>
      <c r="H247" s="147"/>
      <c r="I247" s="147"/>
      <c r="J247" s="165" t="s">
        <v>283</v>
      </c>
      <c r="K247" s="165"/>
      <c r="L247" s="25" t="s">
        <v>814</v>
      </c>
      <c r="M247" s="141" t="s">
        <v>181</v>
      </c>
      <c r="N247" s="48">
        <v>232</v>
      </c>
      <c r="O247" s="18">
        <v>893539</v>
      </c>
      <c r="P247" s="18">
        <v>878381.76</v>
      </c>
      <c r="Q247" s="18">
        <v>949000</v>
      </c>
      <c r="R247" s="2"/>
      <c r="S247" s="98"/>
      <c r="T247" s="3"/>
      <c r="U247" s="4"/>
      <c r="V247" s="12"/>
      <c r="W247" s="5"/>
      <c r="X247" s="6"/>
      <c r="Y247" s="6"/>
    </row>
    <row r="248" spans="1:25" ht="67.5" customHeight="1" x14ac:dyDescent="0.25">
      <c r="A248" s="142" t="s">
        <v>796</v>
      </c>
      <c r="B248" s="162" t="s">
        <v>278</v>
      </c>
      <c r="C248" s="163"/>
      <c r="D248" s="163"/>
      <c r="E248" s="164"/>
      <c r="F248" s="147"/>
      <c r="G248" s="147"/>
      <c r="H248" s="147"/>
      <c r="I248" s="147"/>
      <c r="J248" s="165" t="s">
        <v>284</v>
      </c>
      <c r="K248" s="165"/>
      <c r="L248" s="25" t="s">
        <v>814</v>
      </c>
      <c r="M248" s="141" t="s">
        <v>45</v>
      </c>
      <c r="N248" s="48">
        <v>233</v>
      </c>
      <c r="O248" s="18">
        <v>1932410</v>
      </c>
      <c r="P248" s="2">
        <v>1750769.49</v>
      </c>
      <c r="Q248" s="18">
        <v>1971508</v>
      </c>
      <c r="R248" s="2"/>
      <c r="S248" s="98"/>
      <c r="T248" s="3"/>
      <c r="U248" s="4"/>
      <c r="V248" s="12"/>
      <c r="W248" s="5"/>
      <c r="X248" s="6"/>
      <c r="Y248" s="6"/>
    </row>
    <row r="249" spans="1:25" ht="78.75" customHeight="1" x14ac:dyDescent="0.25">
      <c r="A249" s="142" t="s">
        <v>797</v>
      </c>
      <c r="B249" s="162" t="s">
        <v>278</v>
      </c>
      <c r="C249" s="163"/>
      <c r="D249" s="163"/>
      <c r="E249" s="164"/>
      <c r="F249" s="147"/>
      <c r="G249" s="147"/>
      <c r="H249" s="147"/>
      <c r="I249" s="147"/>
      <c r="J249" s="165" t="s">
        <v>285</v>
      </c>
      <c r="K249" s="165"/>
      <c r="L249" s="25" t="s">
        <v>814</v>
      </c>
      <c r="M249" s="141" t="s">
        <v>286</v>
      </c>
      <c r="N249" s="48">
        <v>234</v>
      </c>
      <c r="O249" s="18">
        <v>778631.05</v>
      </c>
      <c r="P249" s="18">
        <v>778631.05</v>
      </c>
      <c r="Q249" s="1"/>
      <c r="R249" s="2"/>
      <c r="S249" s="98"/>
      <c r="T249" s="3"/>
      <c r="U249" s="4"/>
      <c r="V249" s="12"/>
      <c r="W249" s="5"/>
      <c r="X249" s="6"/>
      <c r="Y249" s="6"/>
    </row>
    <row r="250" spans="1:25" ht="78.75" customHeight="1" x14ac:dyDescent="0.25">
      <c r="A250" s="142" t="s">
        <v>797</v>
      </c>
      <c r="B250" s="162" t="s">
        <v>278</v>
      </c>
      <c r="C250" s="163"/>
      <c r="D250" s="163"/>
      <c r="E250" s="164"/>
      <c r="F250" s="147"/>
      <c r="G250" s="147"/>
      <c r="H250" s="147"/>
      <c r="I250" s="147"/>
      <c r="J250" s="165" t="s">
        <v>285</v>
      </c>
      <c r="K250" s="165"/>
      <c r="L250" s="25" t="s">
        <v>814</v>
      </c>
      <c r="M250" s="161" t="s">
        <v>286</v>
      </c>
      <c r="N250" s="48">
        <v>235</v>
      </c>
      <c r="O250" s="18"/>
      <c r="P250" s="18"/>
      <c r="Q250" s="18">
        <v>1214419</v>
      </c>
      <c r="R250" s="2"/>
      <c r="S250" s="98"/>
      <c r="T250" s="3"/>
      <c r="U250" s="4"/>
      <c r="V250" s="12"/>
      <c r="W250" s="5"/>
      <c r="X250" s="6"/>
      <c r="Y250" s="6"/>
    </row>
    <row r="251" spans="1:25" ht="75.75" customHeight="1" x14ac:dyDescent="0.25">
      <c r="A251" s="142" t="s">
        <v>798</v>
      </c>
      <c r="B251" s="162" t="s">
        <v>167</v>
      </c>
      <c r="C251" s="163"/>
      <c r="D251" s="163"/>
      <c r="E251" s="164"/>
      <c r="F251" s="147"/>
      <c r="G251" s="147"/>
      <c r="H251" s="147"/>
      <c r="I251" s="147"/>
      <c r="J251" s="165" t="s">
        <v>287</v>
      </c>
      <c r="K251" s="165"/>
      <c r="L251" s="25" t="s">
        <v>814</v>
      </c>
      <c r="M251" s="141" t="s">
        <v>40</v>
      </c>
      <c r="N251" s="48">
        <v>236</v>
      </c>
      <c r="O251" s="18">
        <v>1765520</v>
      </c>
      <c r="P251" s="18">
        <v>1387202.8</v>
      </c>
      <c r="Q251" s="18"/>
      <c r="R251" s="2"/>
      <c r="S251" s="98"/>
      <c r="T251" s="3"/>
      <c r="U251" s="4"/>
      <c r="V251" s="12"/>
      <c r="W251" s="5"/>
      <c r="X251" s="6"/>
      <c r="Y251" s="6"/>
    </row>
    <row r="252" spans="1:25" ht="67.5" hidden="1" customHeight="1" x14ac:dyDescent="0.25">
      <c r="A252" s="142" t="s">
        <v>602</v>
      </c>
      <c r="B252" s="162" t="s">
        <v>167</v>
      </c>
      <c r="C252" s="163"/>
      <c r="D252" s="163"/>
      <c r="E252" s="164"/>
      <c r="F252" s="147"/>
      <c r="G252" s="147"/>
      <c r="H252" s="147"/>
      <c r="I252" s="147"/>
      <c r="J252" s="165" t="s">
        <v>289</v>
      </c>
      <c r="K252" s="165"/>
      <c r="L252" s="25" t="s">
        <v>281</v>
      </c>
      <c r="M252" s="141" t="s">
        <v>33</v>
      </c>
      <c r="N252" s="48">
        <v>237</v>
      </c>
      <c r="O252" s="18">
        <v>0</v>
      </c>
      <c r="P252" s="155"/>
      <c r="Q252" s="18">
        <v>0</v>
      </c>
      <c r="R252" s="2"/>
      <c r="S252" s="98"/>
      <c r="T252" s="3"/>
      <c r="U252" s="4"/>
      <c r="V252" s="12"/>
      <c r="W252" s="5"/>
      <c r="X252" s="6"/>
      <c r="Y252" s="6"/>
    </row>
    <row r="253" spans="1:25" ht="81" customHeight="1" x14ac:dyDescent="0.25">
      <c r="A253" s="142" t="s">
        <v>799</v>
      </c>
      <c r="B253" s="162" t="s">
        <v>167</v>
      </c>
      <c r="C253" s="163"/>
      <c r="D253" s="163"/>
      <c r="E253" s="164"/>
      <c r="F253" s="147"/>
      <c r="G253" s="147"/>
      <c r="H253" s="147"/>
      <c r="I253" s="147"/>
      <c r="J253" s="165" t="s">
        <v>387</v>
      </c>
      <c r="K253" s="165"/>
      <c r="L253" s="25" t="s">
        <v>814</v>
      </c>
      <c r="M253" s="141" t="s">
        <v>42</v>
      </c>
      <c r="N253" s="48">
        <v>238</v>
      </c>
      <c r="O253" s="18">
        <v>1476707.4</v>
      </c>
      <c r="P253" s="155"/>
      <c r="Q253" s="18"/>
      <c r="R253" s="2"/>
      <c r="S253" s="98"/>
      <c r="T253" s="3">
        <f>Q245+Q246+Q247+Q248+Q250+Q255</f>
        <v>8672908</v>
      </c>
      <c r="U253" s="4"/>
      <c r="V253" s="12"/>
      <c r="W253" s="5"/>
      <c r="X253" s="6"/>
      <c r="Y253" s="6"/>
    </row>
    <row r="254" spans="1:25" ht="78.75" customHeight="1" x14ac:dyDescent="0.25">
      <c r="A254" s="142" t="s">
        <v>800</v>
      </c>
      <c r="B254" s="162" t="s">
        <v>167</v>
      </c>
      <c r="C254" s="163"/>
      <c r="D254" s="163"/>
      <c r="E254" s="164"/>
      <c r="F254" s="147"/>
      <c r="G254" s="147"/>
      <c r="H254" s="147"/>
      <c r="I254" s="147"/>
      <c r="J254" s="165" t="s">
        <v>290</v>
      </c>
      <c r="K254" s="165"/>
      <c r="L254" s="25" t="s">
        <v>814</v>
      </c>
      <c r="M254" s="141" t="s">
        <v>288</v>
      </c>
      <c r="N254" s="48">
        <v>239</v>
      </c>
      <c r="O254" s="18">
        <v>1567041.5</v>
      </c>
      <c r="P254" s="18">
        <v>1553863.59</v>
      </c>
      <c r="Q254" s="18"/>
      <c r="R254" s="2"/>
      <c r="S254" s="98"/>
      <c r="T254" s="3"/>
      <c r="U254" s="4"/>
      <c r="V254" s="12"/>
      <c r="W254" s="5"/>
      <c r="X254" s="6"/>
      <c r="Y254" s="6"/>
    </row>
    <row r="255" spans="1:25" ht="67.5" customHeight="1" x14ac:dyDescent="0.25">
      <c r="A255" s="142" t="s">
        <v>801</v>
      </c>
      <c r="B255" s="162" t="s">
        <v>167</v>
      </c>
      <c r="C255" s="163"/>
      <c r="D255" s="163"/>
      <c r="E255" s="164"/>
      <c r="F255" s="147"/>
      <c r="G255" s="147"/>
      <c r="H255" s="147"/>
      <c r="I255" s="147"/>
      <c r="J255" s="165" t="s">
        <v>291</v>
      </c>
      <c r="K255" s="165"/>
      <c r="L255" s="25" t="s">
        <v>814</v>
      </c>
      <c r="M255" s="141" t="s">
        <v>292</v>
      </c>
      <c r="N255" s="48">
        <v>240</v>
      </c>
      <c r="O255" s="18">
        <v>1377713.83</v>
      </c>
      <c r="P255" s="18">
        <v>1377713.83</v>
      </c>
      <c r="Q255" s="18">
        <v>1697171</v>
      </c>
      <c r="R255" s="2"/>
      <c r="S255" s="98"/>
      <c r="T255" s="3"/>
      <c r="U255" s="4"/>
      <c r="V255" s="12"/>
      <c r="W255" s="5"/>
      <c r="X255" s="6"/>
      <c r="Y255" s="6"/>
    </row>
    <row r="256" spans="1:25" ht="75" customHeight="1" x14ac:dyDescent="0.25">
      <c r="A256" s="142" t="s">
        <v>802</v>
      </c>
      <c r="B256" s="162" t="s">
        <v>167</v>
      </c>
      <c r="C256" s="163"/>
      <c r="D256" s="163"/>
      <c r="E256" s="164"/>
      <c r="F256" s="147"/>
      <c r="G256" s="147"/>
      <c r="H256" s="147"/>
      <c r="I256" s="147"/>
      <c r="J256" s="165" t="s">
        <v>293</v>
      </c>
      <c r="K256" s="165"/>
      <c r="L256" s="25" t="s">
        <v>814</v>
      </c>
      <c r="M256" s="141" t="s">
        <v>36</v>
      </c>
      <c r="N256" s="48">
        <v>241</v>
      </c>
      <c r="O256" s="18">
        <v>937686.1</v>
      </c>
      <c r="P256" s="18">
        <v>937686.1</v>
      </c>
      <c r="Q256" s="18"/>
      <c r="R256" s="2"/>
      <c r="S256" s="98"/>
      <c r="T256" s="3"/>
      <c r="U256" s="4"/>
      <c r="V256" s="5"/>
      <c r="W256" s="5"/>
      <c r="X256" s="6"/>
      <c r="Y256" s="6"/>
    </row>
    <row r="257" spans="1:25" ht="69.75" hidden="1" customHeight="1" x14ac:dyDescent="0.25">
      <c r="A257" s="142" t="s">
        <v>601</v>
      </c>
      <c r="B257" s="162" t="s">
        <v>167</v>
      </c>
      <c r="C257" s="163"/>
      <c r="D257" s="163"/>
      <c r="E257" s="164"/>
      <c r="F257" s="147"/>
      <c r="G257" s="147"/>
      <c r="H257" s="147"/>
      <c r="I257" s="147"/>
      <c r="J257" s="165" t="s">
        <v>389</v>
      </c>
      <c r="K257" s="165"/>
      <c r="L257" s="27" t="s">
        <v>382</v>
      </c>
      <c r="M257" s="141" t="s">
        <v>48</v>
      </c>
      <c r="N257" s="48">
        <v>242</v>
      </c>
      <c r="O257" s="2">
        <v>0</v>
      </c>
      <c r="P257" s="155">
        <v>0</v>
      </c>
      <c r="Q257" s="2">
        <v>0</v>
      </c>
      <c r="R257" s="2"/>
      <c r="S257" s="98"/>
      <c r="T257" s="3"/>
      <c r="U257" s="4"/>
      <c r="V257" s="5"/>
      <c r="W257" s="5"/>
      <c r="X257" s="6"/>
      <c r="Y257" s="6"/>
    </row>
    <row r="258" spans="1:25" ht="69.75" customHeight="1" x14ac:dyDescent="0.25">
      <c r="A258" s="142" t="s">
        <v>793</v>
      </c>
      <c r="B258" s="162" t="s">
        <v>167</v>
      </c>
      <c r="C258" s="163"/>
      <c r="D258" s="163"/>
      <c r="E258" s="164"/>
      <c r="F258" s="147"/>
      <c r="G258" s="147"/>
      <c r="H258" s="147"/>
      <c r="I258" s="147"/>
      <c r="J258" s="165" t="s">
        <v>654</v>
      </c>
      <c r="K258" s="165"/>
      <c r="L258" s="25" t="s">
        <v>655</v>
      </c>
      <c r="M258" s="141" t="s">
        <v>48</v>
      </c>
      <c r="N258" s="48">
        <v>243</v>
      </c>
      <c r="O258" s="2"/>
      <c r="P258" s="155"/>
      <c r="Q258" s="2">
        <v>807500</v>
      </c>
      <c r="R258" s="2"/>
      <c r="S258" s="98"/>
      <c r="T258" s="3"/>
      <c r="U258" s="4"/>
      <c r="V258" s="5"/>
      <c r="W258" s="5"/>
      <c r="X258" s="6"/>
      <c r="Y258" s="6"/>
    </row>
    <row r="259" spans="1:25" ht="69.75" customHeight="1" x14ac:dyDescent="0.25">
      <c r="A259" s="142" t="s">
        <v>792</v>
      </c>
      <c r="B259" s="162" t="s">
        <v>167</v>
      </c>
      <c r="C259" s="163"/>
      <c r="D259" s="163"/>
      <c r="E259" s="145"/>
      <c r="F259" s="147"/>
      <c r="G259" s="147"/>
      <c r="H259" s="147"/>
      <c r="I259" s="147"/>
      <c r="J259" s="166" t="s">
        <v>553</v>
      </c>
      <c r="K259" s="167"/>
      <c r="L259" s="27" t="s">
        <v>554</v>
      </c>
      <c r="M259" s="141" t="s">
        <v>33</v>
      </c>
      <c r="N259" s="48">
        <v>244</v>
      </c>
      <c r="O259" s="2">
        <v>1069529</v>
      </c>
      <c r="P259" s="2">
        <v>834232.62</v>
      </c>
      <c r="Q259" s="2"/>
      <c r="R259" s="2"/>
      <c r="S259" s="98"/>
      <c r="T259" s="3">
        <f>SUM(P229:P259)</f>
        <v>258165706.51000011</v>
      </c>
      <c r="U259" s="4"/>
      <c r="V259" s="5"/>
      <c r="W259" s="5"/>
      <c r="X259" s="6"/>
      <c r="Y259" s="6"/>
    </row>
    <row r="260" spans="1:25" ht="91.5" customHeight="1" x14ac:dyDescent="0.25">
      <c r="A260" s="142" t="s">
        <v>803</v>
      </c>
      <c r="B260" s="162" t="s">
        <v>296</v>
      </c>
      <c r="C260" s="163"/>
      <c r="D260" s="163"/>
      <c r="E260" s="164"/>
      <c r="F260" s="147"/>
      <c r="G260" s="147"/>
      <c r="H260" s="147"/>
      <c r="I260" s="147"/>
      <c r="J260" s="165" t="s">
        <v>114</v>
      </c>
      <c r="K260" s="165"/>
      <c r="L260" s="25" t="s">
        <v>96</v>
      </c>
      <c r="M260" s="141" t="s">
        <v>177</v>
      </c>
      <c r="N260" s="48">
        <v>245</v>
      </c>
      <c r="O260" s="2">
        <v>203042.01</v>
      </c>
      <c r="P260" s="2">
        <v>160225.32999999999</v>
      </c>
      <c r="Q260" s="2">
        <v>346816.54</v>
      </c>
      <c r="R260" s="2">
        <v>346816.54</v>
      </c>
      <c r="S260" s="98">
        <v>346816.54</v>
      </c>
      <c r="T260" s="3"/>
      <c r="U260" s="4"/>
      <c r="V260" s="5"/>
      <c r="W260" s="5"/>
      <c r="X260" s="6"/>
      <c r="Y260" s="6"/>
    </row>
    <row r="261" spans="1:25" ht="91.5" customHeight="1" x14ac:dyDescent="0.25">
      <c r="A261" s="142" t="s">
        <v>793</v>
      </c>
      <c r="B261" s="162" t="s">
        <v>296</v>
      </c>
      <c r="C261" s="163"/>
      <c r="D261" s="163"/>
      <c r="E261" s="164"/>
      <c r="F261" s="147"/>
      <c r="G261" s="147"/>
      <c r="H261" s="147"/>
      <c r="I261" s="147"/>
      <c r="J261" s="165" t="s">
        <v>115</v>
      </c>
      <c r="K261" s="165"/>
      <c r="L261" s="25" t="s">
        <v>97</v>
      </c>
      <c r="M261" s="141" t="s">
        <v>48</v>
      </c>
      <c r="N261" s="48">
        <v>246</v>
      </c>
      <c r="O261" s="2">
        <v>1553800.37</v>
      </c>
      <c r="P261" s="2">
        <v>995990.74</v>
      </c>
      <c r="Q261" s="2">
        <v>2225160.31</v>
      </c>
      <c r="R261" s="2">
        <v>2225160.31</v>
      </c>
      <c r="S261" s="98">
        <v>2225160.31</v>
      </c>
      <c r="T261" s="3"/>
      <c r="U261" s="4"/>
      <c r="V261" s="5"/>
      <c r="W261" s="5"/>
      <c r="X261" s="6"/>
      <c r="Y261" s="6"/>
    </row>
    <row r="262" spans="1:25" ht="91.5" customHeight="1" x14ac:dyDescent="0.25">
      <c r="A262" s="142" t="s">
        <v>804</v>
      </c>
      <c r="B262" s="162" t="s">
        <v>296</v>
      </c>
      <c r="C262" s="163"/>
      <c r="D262" s="163"/>
      <c r="E262" s="164"/>
      <c r="F262" s="147"/>
      <c r="G262" s="147"/>
      <c r="H262" s="147"/>
      <c r="I262" s="147"/>
      <c r="J262" s="165" t="s">
        <v>116</v>
      </c>
      <c r="K262" s="165"/>
      <c r="L262" s="25" t="s">
        <v>299</v>
      </c>
      <c r="M262" s="141" t="s">
        <v>298</v>
      </c>
      <c r="N262" s="48">
        <v>247</v>
      </c>
      <c r="O262" s="2">
        <v>218403.13</v>
      </c>
      <c r="P262" s="2">
        <v>218403.13</v>
      </c>
      <c r="Q262" s="2">
        <v>260469.31</v>
      </c>
      <c r="R262" s="2">
        <v>260469.31</v>
      </c>
      <c r="S262" s="98">
        <v>260469.31</v>
      </c>
      <c r="T262" s="3"/>
      <c r="U262" s="4"/>
      <c r="V262" s="5"/>
      <c r="W262" s="5"/>
      <c r="X262" s="6"/>
      <c r="Y262" s="6"/>
    </row>
    <row r="263" spans="1:25" ht="91.5" customHeight="1" x14ac:dyDescent="0.25">
      <c r="A263" s="142" t="s">
        <v>804</v>
      </c>
      <c r="B263" s="162" t="s">
        <v>296</v>
      </c>
      <c r="C263" s="163"/>
      <c r="D263" s="163"/>
      <c r="E263" s="164"/>
      <c r="F263" s="147"/>
      <c r="G263" s="147"/>
      <c r="H263" s="147"/>
      <c r="I263" s="147"/>
      <c r="J263" s="165" t="s">
        <v>117</v>
      </c>
      <c r="K263" s="165"/>
      <c r="L263" s="25" t="s">
        <v>51</v>
      </c>
      <c r="M263" s="141" t="s">
        <v>298</v>
      </c>
      <c r="N263" s="48">
        <v>248</v>
      </c>
      <c r="O263" s="2">
        <v>2717984.81</v>
      </c>
      <c r="P263" s="2">
        <v>2239644.02</v>
      </c>
      <c r="Q263" s="2">
        <v>2776460.52</v>
      </c>
      <c r="R263" s="2">
        <v>2776460.52</v>
      </c>
      <c r="S263" s="98">
        <v>2776460.52</v>
      </c>
      <c r="T263" s="3"/>
      <c r="U263" s="4"/>
      <c r="V263" s="5"/>
      <c r="W263" s="5"/>
      <c r="X263" s="6"/>
      <c r="Y263" s="6"/>
    </row>
    <row r="264" spans="1:25" ht="91.5" customHeight="1" x14ac:dyDescent="0.25">
      <c r="A264" s="142" t="s">
        <v>805</v>
      </c>
      <c r="B264" s="162" t="s">
        <v>296</v>
      </c>
      <c r="C264" s="163"/>
      <c r="D264" s="163"/>
      <c r="E264" s="164"/>
      <c r="F264" s="147"/>
      <c r="G264" s="147"/>
      <c r="H264" s="147"/>
      <c r="I264" s="147"/>
      <c r="J264" s="165" t="s">
        <v>118</v>
      </c>
      <c r="K264" s="165"/>
      <c r="L264" s="25" t="s">
        <v>98</v>
      </c>
      <c r="M264" s="141" t="s">
        <v>164</v>
      </c>
      <c r="N264" s="48">
        <v>249</v>
      </c>
      <c r="O264" s="2">
        <v>883170.86</v>
      </c>
      <c r="P264" s="2">
        <v>1009156.33</v>
      </c>
      <c r="Q264" s="2">
        <v>665046.28</v>
      </c>
      <c r="R264" s="2">
        <v>665046.28</v>
      </c>
      <c r="S264" s="98">
        <v>665046.28</v>
      </c>
      <c r="T264" s="3"/>
      <c r="U264" s="4"/>
      <c r="V264" s="5"/>
      <c r="W264" s="5"/>
      <c r="X264" s="6"/>
      <c r="Y264" s="6"/>
    </row>
    <row r="265" spans="1:25" ht="91.5" customHeight="1" x14ac:dyDescent="0.25">
      <c r="A265" s="142" t="s">
        <v>805</v>
      </c>
      <c r="B265" s="162" t="s">
        <v>296</v>
      </c>
      <c r="C265" s="163"/>
      <c r="D265" s="163"/>
      <c r="E265" s="164"/>
      <c r="F265" s="147"/>
      <c r="G265" s="147"/>
      <c r="H265" s="147"/>
      <c r="I265" s="147"/>
      <c r="J265" s="165" t="s">
        <v>119</v>
      </c>
      <c r="K265" s="165"/>
      <c r="L265" s="25" t="s">
        <v>99</v>
      </c>
      <c r="M265" s="141" t="s">
        <v>164</v>
      </c>
      <c r="N265" s="48">
        <v>250</v>
      </c>
      <c r="O265" s="18">
        <v>26448916.59</v>
      </c>
      <c r="P265" s="2">
        <v>21548284.899999999</v>
      </c>
      <c r="Q265" s="18">
        <v>26247671.350000001</v>
      </c>
      <c r="R265" s="2"/>
      <c r="S265" s="98"/>
      <c r="T265" s="3"/>
      <c r="U265" s="4"/>
      <c r="V265" s="5"/>
      <c r="W265" s="5"/>
      <c r="X265" s="6"/>
      <c r="Y265" s="6"/>
    </row>
    <row r="266" spans="1:25" ht="91.5" customHeight="1" x14ac:dyDescent="0.25">
      <c r="A266" s="142" t="s">
        <v>805</v>
      </c>
      <c r="B266" s="162" t="s">
        <v>296</v>
      </c>
      <c r="C266" s="163"/>
      <c r="D266" s="163"/>
      <c r="E266" s="164"/>
      <c r="F266" s="147"/>
      <c r="G266" s="147"/>
      <c r="H266" s="147"/>
      <c r="I266" s="147"/>
      <c r="J266" s="165" t="s">
        <v>120</v>
      </c>
      <c r="K266" s="165"/>
      <c r="L266" s="25" t="s">
        <v>100</v>
      </c>
      <c r="M266" s="141" t="s">
        <v>164</v>
      </c>
      <c r="N266" s="48">
        <v>251</v>
      </c>
      <c r="O266" s="2">
        <v>97766.85</v>
      </c>
      <c r="P266" s="2">
        <v>97766.85</v>
      </c>
      <c r="Q266" s="2">
        <v>80631.539999999994</v>
      </c>
      <c r="R266" s="2">
        <v>83856.97</v>
      </c>
      <c r="S266" s="98">
        <v>87211.11</v>
      </c>
      <c r="T266" s="3"/>
      <c r="U266" s="4"/>
      <c r="V266" s="5"/>
      <c r="W266" s="5"/>
      <c r="X266" s="6"/>
      <c r="Y266" s="6"/>
    </row>
    <row r="267" spans="1:25" ht="101.25" customHeight="1" x14ac:dyDescent="0.25">
      <c r="A267" s="142" t="s">
        <v>791</v>
      </c>
      <c r="B267" s="162" t="s">
        <v>296</v>
      </c>
      <c r="C267" s="163"/>
      <c r="D267" s="163"/>
      <c r="E267" s="164"/>
      <c r="F267" s="147"/>
      <c r="G267" s="147"/>
      <c r="H267" s="147"/>
      <c r="I267" s="147"/>
      <c r="J267" s="165" t="s">
        <v>121</v>
      </c>
      <c r="K267" s="165"/>
      <c r="L267" s="25" t="s">
        <v>388</v>
      </c>
      <c r="M267" s="141" t="s">
        <v>177</v>
      </c>
      <c r="N267" s="48">
        <v>252</v>
      </c>
      <c r="O267" s="2">
        <v>1421817.57</v>
      </c>
      <c r="P267" s="2">
        <v>1177559.3400000001</v>
      </c>
      <c r="Q267" s="2">
        <v>1447512.23</v>
      </c>
      <c r="R267" s="2">
        <v>1447512.23</v>
      </c>
      <c r="S267" s="98">
        <v>1447512.23</v>
      </c>
      <c r="T267" s="3"/>
      <c r="U267" s="4"/>
      <c r="V267" s="5"/>
      <c r="W267" s="5"/>
      <c r="X267" s="6"/>
      <c r="Y267" s="6"/>
    </row>
    <row r="268" spans="1:25" ht="91.5" customHeight="1" x14ac:dyDescent="0.25">
      <c r="A268" s="142" t="s">
        <v>791</v>
      </c>
      <c r="B268" s="162" t="s">
        <v>296</v>
      </c>
      <c r="C268" s="163"/>
      <c r="D268" s="163"/>
      <c r="E268" s="164"/>
      <c r="F268" s="147"/>
      <c r="G268" s="147"/>
      <c r="H268" s="147"/>
      <c r="I268" s="147"/>
      <c r="J268" s="165" t="s">
        <v>122</v>
      </c>
      <c r="K268" s="165"/>
      <c r="L268" s="25" t="s">
        <v>101</v>
      </c>
      <c r="M268" s="141" t="s">
        <v>177</v>
      </c>
      <c r="N268" s="48">
        <v>253</v>
      </c>
      <c r="O268" s="2">
        <v>658957.6</v>
      </c>
      <c r="P268" s="2">
        <v>537908.56999999995</v>
      </c>
      <c r="Q268" s="2">
        <v>670278.15</v>
      </c>
      <c r="R268" s="2">
        <v>670278.15</v>
      </c>
      <c r="S268" s="98">
        <v>670278.15</v>
      </c>
      <c r="T268" s="3"/>
      <c r="U268" s="4"/>
      <c r="V268" s="5"/>
      <c r="W268" s="5"/>
      <c r="X268" s="6"/>
      <c r="Y268" s="6"/>
    </row>
    <row r="269" spans="1:25" ht="91.5" customHeight="1" x14ac:dyDescent="0.25">
      <c r="A269" s="142" t="s">
        <v>805</v>
      </c>
      <c r="B269" s="162" t="s">
        <v>296</v>
      </c>
      <c r="C269" s="163"/>
      <c r="D269" s="163"/>
      <c r="E269" s="164"/>
      <c r="F269" s="147"/>
      <c r="G269" s="147"/>
      <c r="H269" s="147"/>
      <c r="I269" s="147"/>
      <c r="J269" s="165" t="s">
        <v>123</v>
      </c>
      <c r="K269" s="165"/>
      <c r="L269" s="25" t="s">
        <v>50</v>
      </c>
      <c r="M269" s="141" t="s">
        <v>164</v>
      </c>
      <c r="N269" s="48">
        <v>254</v>
      </c>
      <c r="O269" s="18">
        <v>4840</v>
      </c>
      <c r="P269" s="2">
        <v>4840</v>
      </c>
      <c r="Q269" s="18"/>
      <c r="R269" s="2"/>
      <c r="S269" s="98"/>
      <c r="T269" s="3"/>
      <c r="U269" s="4"/>
      <c r="V269" s="5"/>
      <c r="W269" s="5"/>
      <c r="X269" s="6"/>
      <c r="Y269" s="6"/>
    </row>
    <row r="270" spans="1:25" ht="132" customHeight="1" x14ac:dyDescent="0.25">
      <c r="A270" s="142" t="s">
        <v>793</v>
      </c>
      <c r="B270" s="162" t="s">
        <v>296</v>
      </c>
      <c r="C270" s="163"/>
      <c r="D270" s="163"/>
      <c r="E270" s="164"/>
      <c r="F270" s="147"/>
      <c r="G270" s="147"/>
      <c r="H270" s="147"/>
      <c r="I270" s="147"/>
      <c r="J270" s="165" t="s">
        <v>124</v>
      </c>
      <c r="K270" s="165"/>
      <c r="L270" s="25" t="s">
        <v>102</v>
      </c>
      <c r="M270" s="141" t="s">
        <v>48</v>
      </c>
      <c r="N270" s="48">
        <v>255</v>
      </c>
      <c r="O270" s="2">
        <v>18289966.91</v>
      </c>
      <c r="P270" s="2">
        <v>15154380.949999999</v>
      </c>
      <c r="Q270" s="2">
        <v>18632840.25</v>
      </c>
      <c r="R270" s="2">
        <v>19210602.739999998</v>
      </c>
      <c r="S270" s="98">
        <v>19210602.739999998</v>
      </c>
      <c r="T270" s="3"/>
      <c r="U270" s="4"/>
      <c r="V270" s="5"/>
      <c r="W270" s="5"/>
      <c r="X270" s="6"/>
      <c r="Y270" s="6"/>
    </row>
    <row r="271" spans="1:25" ht="91.5" customHeight="1" x14ac:dyDescent="0.25">
      <c r="A271" s="142" t="s">
        <v>805</v>
      </c>
      <c r="B271" s="162" t="s">
        <v>296</v>
      </c>
      <c r="C271" s="163"/>
      <c r="D271" s="163"/>
      <c r="E271" s="164"/>
      <c r="F271" s="147"/>
      <c r="G271" s="147"/>
      <c r="H271" s="147"/>
      <c r="I271" s="147"/>
      <c r="J271" s="165" t="s">
        <v>125</v>
      </c>
      <c r="K271" s="165"/>
      <c r="L271" s="25" t="s">
        <v>297</v>
      </c>
      <c r="M271" s="141" t="s">
        <v>164</v>
      </c>
      <c r="N271" s="48">
        <v>256</v>
      </c>
      <c r="O271" s="2">
        <v>17268119.149999999</v>
      </c>
      <c r="P271" s="2">
        <v>12931897.42</v>
      </c>
      <c r="Q271" s="2">
        <v>17649901.629999999</v>
      </c>
      <c r="R271" s="2">
        <v>17649751.07</v>
      </c>
      <c r="S271" s="98">
        <v>17649846.460000001</v>
      </c>
      <c r="T271" s="3"/>
      <c r="U271" s="4"/>
      <c r="V271" s="5"/>
      <c r="W271" s="5"/>
      <c r="X271" s="6"/>
      <c r="Y271" s="6"/>
    </row>
    <row r="272" spans="1:25" ht="91.5" customHeight="1" x14ac:dyDescent="0.25">
      <c r="A272" s="142" t="s">
        <v>791</v>
      </c>
      <c r="B272" s="162" t="s">
        <v>296</v>
      </c>
      <c r="C272" s="163"/>
      <c r="D272" s="163"/>
      <c r="E272" s="164"/>
      <c r="F272" s="147"/>
      <c r="G272" s="147"/>
      <c r="H272" s="147"/>
      <c r="I272" s="147"/>
      <c r="J272" s="165" t="s">
        <v>126</v>
      </c>
      <c r="K272" s="165"/>
      <c r="L272" s="25" t="s">
        <v>316</v>
      </c>
      <c r="M272" s="141" t="s">
        <v>177</v>
      </c>
      <c r="N272" s="48">
        <v>257</v>
      </c>
      <c r="O272" s="2">
        <v>33000</v>
      </c>
      <c r="P272" s="2">
        <v>33000</v>
      </c>
      <c r="Q272" s="2">
        <v>33000</v>
      </c>
      <c r="R272" s="2">
        <v>33000</v>
      </c>
      <c r="S272" s="98">
        <v>33000</v>
      </c>
      <c r="T272" s="3"/>
      <c r="U272" s="4"/>
      <c r="V272" s="5"/>
      <c r="W272" s="5"/>
      <c r="X272" s="6"/>
      <c r="Y272" s="6"/>
    </row>
    <row r="273" spans="1:25" ht="158.25" customHeight="1" x14ac:dyDescent="0.25">
      <c r="A273" s="142" t="s">
        <v>793</v>
      </c>
      <c r="B273" s="162" t="s">
        <v>296</v>
      </c>
      <c r="C273" s="163"/>
      <c r="D273" s="163"/>
      <c r="E273" s="164"/>
      <c r="F273" s="147"/>
      <c r="G273" s="147"/>
      <c r="H273" s="147"/>
      <c r="I273" s="147"/>
      <c r="J273" s="165" t="s">
        <v>127</v>
      </c>
      <c r="K273" s="165"/>
      <c r="L273" s="25" t="s">
        <v>103</v>
      </c>
      <c r="M273" s="141" t="s">
        <v>48</v>
      </c>
      <c r="N273" s="48">
        <v>258</v>
      </c>
      <c r="O273" s="2">
        <v>57204733.460000001</v>
      </c>
      <c r="P273" s="2">
        <v>43304708.670000002</v>
      </c>
      <c r="Q273" s="2">
        <v>59486560.560000002</v>
      </c>
      <c r="R273" s="2">
        <v>59486560.560000002</v>
      </c>
      <c r="S273" s="98">
        <v>59486560.560000002</v>
      </c>
      <c r="T273" s="3"/>
      <c r="U273" s="4"/>
      <c r="V273" s="5"/>
      <c r="W273" s="5"/>
      <c r="X273" s="6"/>
      <c r="Y273" s="6"/>
    </row>
    <row r="274" spans="1:25" ht="191.25" customHeight="1" x14ac:dyDescent="0.25">
      <c r="A274" s="142" t="s">
        <v>793</v>
      </c>
      <c r="B274" s="162" t="s">
        <v>296</v>
      </c>
      <c r="C274" s="163"/>
      <c r="D274" s="163"/>
      <c r="E274" s="164"/>
      <c r="F274" s="147"/>
      <c r="G274" s="147"/>
      <c r="H274" s="147"/>
      <c r="I274" s="147"/>
      <c r="J274" s="165" t="s">
        <v>321</v>
      </c>
      <c r="K274" s="165"/>
      <c r="L274" s="25" t="s">
        <v>104</v>
      </c>
      <c r="M274" s="141" t="s">
        <v>48</v>
      </c>
      <c r="N274" s="48">
        <v>259</v>
      </c>
      <c r="O274" s="2">
        <v>163133658.94999999</v>
      </c>
      <c r="P274" s="2">
        <v>128998920.66</v>
      </c>
      <c r="Q274" s="2">
        <v>170772273.59999999</v>
      </c>
      <c r="R274" s="2">
        <v>170772273.59999999</v>
      </c>
      <c r="S274" s="98">
        <v>170772273.59999999</v>
      </c>
      <c r="T274" s="3"/>
      <c r="U274" s="4"/>
      <c r="V274" s="5"/>
      <c r="W274" s="5"/>
      <c r="X274" s="6"/>
      <c r="Y274" s="6"/>
    </row>
    <row r="275" spans="1:25" ht="102.75" customHeight="1" x14ac:dyDescent="0.25">
      <c r="A275" s="142" t="s">
        <v>804</v>
      </c>
      <c r="B275" s="162" t="s">
        <v>296</v>
      </c>
      <c r="C275" s="163"/>
      <c r="D275" s="163"/>
      <c r="E275" s="164"/>
      <c r="F275" s="147"/>
      <c r="G275" s="147"/>
      <c r="H275" s="147"/>
      <c r="I275" s="147"/>
      <c r="J275" s="165" t="s">
        <v>128</v>
      </c>
      <c r="K275" s="165"/>
      <c r="L275" s="25" t="s">
        <v>105</v>
      </c>
      <c r="M275" s="141" t="s">
        <v>298</v>
      </c>
      <c r="N275" s="48">
        <v>260</v>
      </c>
      <c r="O275" s="2">
        <v>319102.56</v>
      </c>
      <c r="P275" s="2">
        <v>306138.59999999998</v>
      </c>
      <c r="Q275" s="2"/>
      <c r="R275" s="2"/>
      <c r="S275" s="98"/>
      <c r="T275" s="3"/>
      <c r="U275" s="4"/>
      <c r="V275" s="5"/>
      <c r="W275" s="5"/>
      <c r="X275" s="6"/>
      <c r="Y275" s="6"/>
    </row>
    <row r="276" spans="1:25" ht="124.5" customHeight="1" x14ac:dyDescent="0.25">
      <c r="A276" s="142" t="s">
        <v>805</v>
      </c>
      <c r="B276" s="162" t="s">
        <v>296</v>
      </c>
      <c r="C276" s="163"/>
      <c r="D276" s="163"/>
      <c r="E276" s="164"/>
      <c r="F276" s="147"/>
      <c r="G276" s="147"/>
      <c r="H276" s="147"/>
      <c r="I276" s="147"/>
      <c r="J276" s="165" t="s">
        <v>129</v>
      </c>
      <c r="K276" s="165"/>
      <c r="L276" s="25" t="s">
        <v>106</v>
      </c>
      <c r="M276" s="141" t="s">
        <v>164</v>
      </c>
      <c r="N276" s="48">
        <v>261</v>
      </c>
      <c r="O276" s="18">
        <v>7308491.9900000002</v>
      </c>
      <c r="P276" s="2">
        <v>7146939.7199999997</v>
      </c>
      <c r="Q276" s="18">
        <v>6434498.7599999998</v>
      </c>
      <c r="R276" s="2"/>
      <c r="S276" s="98"/>
      <c r="T276" s="3"/>
      <c r="U276" s="4"/>
      <c r="V276" s="5"/>
      <c r="W276" s="5"/>
      <c r="X276" s="6"/>
      <c r="Y276" s="6"/>
    </row>
    <row r="277" spans="1:25" ht="124.5" customHeight="1" x14ac:dyDescent="0.25">
      <c r="A277" s="142" t="s">
        <v>804</v>
      </c>
      <c r="B277" s="162" t="s">
        <v>296</v>
      </c>
      <c r="C277" s="163"/>
      <c r="D277" s="163"/>
      <c r="E277" s="164"/>
      <c r="F277" s="147"/>
      <c r="G277" s="147"/>
      <c r="H277" s="147"/>
      <c r="I277" s="147"/>
      <c r="J277" s="165" t="s">
        <v>386</v>
      </c>
      <c r="K277" s="165"/>
      <c r="L277" s="58" t="s">
        <v>390</v>
      </c>
      <c r="M277" s="141" t="s">
        <v>298</v>
      </c>
      <c r="N277" s="48">
        <v>262</v>
      </c>
      <c r="O277" s="2">
        <v>2750000</v>
      </c>
      <c r="P277" s="2">
        <v>0</v>
      </c>
      <c r="Q277" s="2"/>
      <c r="R277" s="2">
        <v>0</v>
      </c>
      <c r="S277" s="98">
        <v>0</v>
      </c>
      <c r="T277" s="3"/>
      <c r="U277" s="4"/>
      <c r="V277" s="5"/>
      <c r="W277" s="5"/>
      <c r="X277" s="6"/>
      <c r="Y277" s="6"/>
    </row>
    <row r="278" spans="1:25" ht="124.5" hidden="1" customHeight="1" x14ac:dyDescent="0.25">
      <c r="A278" s="142" t="s">
        <v>603</v>
      </c>
      <c r="B278" s="162" t="s">
        <v>296</v>
      </c>
      <c r="C278" s="163"/>
      <c r="D278" s="163"/>
      <c r="E278" s="164"/>
      <c r="F278" s="147"/>
      <c r="G278" s="147"/>
      <c r="H278" s="147"/>
      <c r="I278" s="147"/>
      <c r="J278" s="165" t="s">
        <v>130</v>
      </c>
      <c r="K278" s="165"/>
      <c r="L278" s="25" t="s">
        <v>54</v>
      </c>
      <c r="M278" s="141" t="s">
        <v>164</v>
      </c>
      <c r="N278" s="48">
        <v>263</v>
      </c>
      <c r="O278" s="2">
        <v>0</v>
      </c>
      <c r="P278" s="2"/>
      <c r="Q278" s="2">
        <v>0</v>
      </c>
      <c r="R278" s="2">
        <v>0</v>
      </c>
      <c r="S278" s="98">
        <v>0</v>
      </c>
      <c r="T278" s="3"/>
      <c r="U278" s="4"/>
      <c r="V278" s="5"/>
      <c r="W278" s="5"/>
      <c r="X278" s="6"/>
      <c r="Y278" s="6"/>
    </row>
    <row r="279" spans="1:25" ht="124.5" customHeight="1" x14ac:dyDescent="0.25">
      <c r="A279" s="142" t="s">
        <v>805</v>
      </c>
      <c r="B279" s="162" t="s">
        <v>296</v>
      </c>
      <c r="C279" s="163"/>
      <c r="D279" s="163"/>
      <c r="E279" s="164"/>
      <c r="F279" s="147"/>
      <c r="G279" s="147"/>
      <c r="H279" s="147"/>
      <c r="I279" s="147"/>
      <c r="J279" s="165" t="s">
        <v>131</v>
      </c>
      <c r="K279" s="165"/>
      <c r="L279" s="25" t="s">
        <v>107</v>
      </c>
      <c r="M279" s="141" t="s">
        <v>164</v>
      </c>
      <c r="N279" s="48">
        <v>264</v>
      </c>
      <c r="O279" s="2">
        <v>7386931.1500000004</v>
      </c>
      <c r="P279" s="2">
        <v>7447287.7999999998</v>
      </c>
      <c r="Q279" s="2">
        <v>6733008.1100000003</v>
      </c>
      <c r="R279" s="2">
        <v>6438922.0800000001</v>
      </c>
      <c r="S279" s="98">
        <v>5859417.4800000004</v>
      </c>
      <c r="T279" s="3"/>
      <c r="U279" s="4"/>
      <c r="V279" s="5"/>
      <c r="W279" s="5"/>
      <c r="X279" s="6"/>
      <c r="Y279" s="6"/>
    </row>
    <row r="280" spans="1:25" ht="69" customHeight="1" x14ac:dyDescent="0.25">
      <c r="A280" s="142" t="s">
        <v>793</v>
      </c>
      <c r="B280" s="162" t="s">
        <v>296</v>
      </c>
      <c r="C280" s="163"/>
      <c r="D280" s="163"/>
      <c r="E280" s="164"/>
      <c r="F280" s="147"/>
      <c r="G280" s="147"/>
      <c r="H280" s="147"/>
      <c r="I280" s="147"/>
      <c r="J280" s="165" t="s">
        <v>172</v>
      </c>
      <c r="K280" s="165"/>
      <c r="L280" s="25" t="s">
        <v>317</v>
      </c>
      <c r="M280" s="141" t="s">
        <v>48</v>
      </c>
      <c r="N280" s="48">
        <v>265</v>
      </c>
      <c r="O280" s="2">
        <v>2002113.32</v>
      </c>
      <c r="P280" s="2">
        <v>2002113.32</v>
      </c>
      <c r="Q280" s="2">
        <v>1897056.18</v>
      </c>
      <c r="R280" s="2">
        <v>1897056.18</v>
      </c>
      <c r="S280" s="98">
        <v>1897056.18</v>
      </c>
      <c r="T280" s="3"/>
      <c r="U280" s="4"/>
      <c r="V280" s="5"/>
      <c r="W280" s="5"/>
      <c r="X280" s="6"/>
      <c r="Y280" s="6"/>
    </row>
    <row r="281" spans="1:25" ht="81.75" customHeight="1" x14ac:dyDescent="0.25">
      <c r="A281" s="142" t="s">
        <v>805</v>
      </c>
      <c r="B281" s="162" t="s">
        <v>296</v>
      </c>
      <c r="C281" s="163"/>
      <c r="D281" s="163"/>
      <c r="E281" s="164"/>
      <c r="F281" s="147"/>
      <c r="G281" s="147"/>
      <c r="H281" s="147"/>
      <c r="I281" s="147"/>
      <c r="J281" s="165" t="s">
        <v>173</v>
      </c>
      <c r="K281" s="165"/>
      <c r="L281" s="25" t="s">
        <v>168</v>
      </c>
      <c r="M281" s="141" t="s">
        <v>164</v>
      </c>
      <c r="N281" s="48">
        <v>266</v>
      </c>
      <c r="O281" s="2">
        <v>268941.53000000003</v>
      </c>
      <c r="P281" s="2">
        <v>237371.28</v>
      </c>
      <c r="Q281" s="2">
        <v>258270.89</v>
      </c>
      <c r="R281" s="2">
        <v>258270.89</v>
      </c>
      <c r="S281" s="98">
        <v>258270.89</v>
      </c>
      <c r="T281" s="3"/>
      <c r="U281" s="4"/>
      <c r="V281" s="5"/>
      <c r="W281" s="5"/>
      <c r="X281" s="6"/>
      <c r="Y281" s="6"/>
    </row>
    <row r="282" spans="1:25" ht="176.25" customHeight="1" x14ac:dyDescent="0.25">
      <c r="A282" s="142" t="s">
        <v>793</v>
      </c>
      <c r="B282" s="162" t="s">
        <v>296</v>
      </c>
      <c r="C282" s="163"/>
      <c r="D282" s="163"/>
      <c r="E282" s="145"/>
      <c r="F282" s="147"/>
      <c r="G282" s="147"/>
      <c r="H282" s="147"/>
      <c r="I282" s="147"/>
      <c r="J282" s="165" t="s">
        <v>376</v>
      </c>
      <c r="K282" s="165"/>
      <c r="L282" s="25" t="s">
        <v>744</v>
      </c>
      <c r="M282" s="141" t="s">
        <v>48</v>
      </c>
      <c r="N282" s="48">
        <v>267</v>
      </c>
      <c r="O282" s="18">
        <v>933908.98</v>
      </c>
      <c r="P282" s="18">
        <v>786985.33</v>
      </c>
      <c r="Q282" s="18">
        <v>948059.11</v>
      </c>
      <c r="R282" s="2"/>
      <c r="S282" s="98"/>
      <c r="T282" s="3"/>
      <c r="U282" s="4"/>
      <c r="V282" s="5"/>
      <c r="W282" s="5"/>
      <c r="X282" s="6"/>
      <c r="Y282" s="6"/>
    </row>
    <row r="283" spans="1:25" ht="109.5" customHeight="1" x14ac:dyDescent="0.25">
      <c r="A283" s="142" t="s">
        <v>804</v>
      </c>
      <c r="B283" s="162" t="s">
        <v>296</v>
      </c>
      <c r="C283" s="163"/>
      <c r="D283" s="163"/>
      <c r="E283" s="145"/>
      <c r="F283" s="147"/>
      <c r="G283" s="147"/>
      <c r="H283" s="147"/>
      <c r="I283" s="147"/>
      <c r="J283" s="165" t="s">
        <v>558</v>
      </c>
      <c r="K283" s="165"/>
      <c r="L283" s="25" t="s">
        <v>809</v>
      </c>
      <c r="M283" s="141" t="s">
        <v>298</v>
      </c>
      <c r="N283" s="48">
        <v>268</v>
      </c>
      <c r="O283" s="18">
        <v>1746663.46</v>
      </c>
      <c r="P283" s="2">
        <v>1635666.69</v>
      </c>
      <c r="Q283" s="18">
        <v>234120.19</v>
      </c>
      <c r="R283" s="2">
        <v>234120.19</v>
      </c>
      <c r="S283" s="98">
        <v>234120.19</v>
      </c>
      <c r="T283" s="3"/>
      <c r="U283" s="4"/>
      <c r="V283" s="5"/>
      <c r="W283" s="5"/>
      <c r="X283" s="6"/>
      <c r="Y283" s="6"/>
    </row>
    <row r="284" spans="1:25" ht="132" customHeight="1" x14ac:dyDescent="0.25">
      <c r="A284" s="142" t="s">
        <v>793</v>
      </c>
      <c r="B284" s="162" t="s">
        <v>300</v>
      </c>
      <c r="C284" s="163"/>
      <c r="D284" s="163"/>
      <c r="E284" s="164"/>
      <c r="F284" s="147"/>
      <c r="G284" s="147"/>
      <c r="H284" s="147"/>
      <c r="I284" s="147"/>
      <c r="J284" s="165" t="s">
        <v>132</v>
      </c>
      <c r="K284" s="165"/>
      <c r="L284" s="25" t="s">
        <v>108</v>
      </c>
      <c r="M284" s="141" t="s">
        <v>48</v>
      </c>
      <c r="N284" s="48">
        <v>269</v>
      </c>
      <c r="O284" s="2">
        <v>4433621.5</v>
      </c>
      <c r="P284" s="2">
        <v>3129864.16</v>
      </c>
      <c r="Q284" s="2">
        <v>4317371.5199999996</v>
      </c>
      <c r="R284" s="2">
        <v>4317371.5199999996</v>
      </c>
      <c r="S284" s="98">
        <v>4317371.5199999996</v>
      </c>
      <c r="T284" s="3"/>
      <c r="U284" s="4"/>
      <c r="V284" s="5"/>
      <c r="W284" s="5"/>
      <c r="X284" s="6"/>
      <c r="Y284" s="6"/>
    </row>
    <row r="285" spans="1:25" ht="108" customHeight="1" x14ac:dyDescent="0.25">
      <c r="A285" s="142" t="s">
        <v>805</v>
      </c>
      <c r="B285" s="178" t="s">
        <v>52</v>
      </c>
      <c r="C285" s="179"/>
      <c r="D285" s="179"/>
      <c r="E285" s="180"/>
      <c r="F285" s="54"/>
      <c r="G285" s="54"/>
      <c r="H285" s="54"/>
      <c r="I285" s="54"/>
      <c r="J285" s="181" t="s">
        <v>133</v>
      </c>
      <c r="K285" s="181"/>
      <c r="L285" s="59" t="s">
        <v>52</v>
      </c>
      <c r="M285" s="57" t="s">
        <v>164</v>
      </c>
      <c r="N285" s="48">
        <v>270</v>
      </c>
      <c r="O285" s="18">
        <v>26277034.309999999</v>
      </c>
      <c r="P285" s="18">
        <v>7715527.3499999996</v>
      </c>
      <c r="Q285" s="18">
        <v>4300373.66</v>
      </c>
      <c r="R285" s="18"/>
      <c r="S285" s="98"/>
      <c r="T285" s="3"/>
      <c r="U285" s="4"/>
      <c r="V285" s="5"/>
      <c r="W285" s="5"/>
      <c r="X285" s="6"/>
      <c r="Y285" s="6"/>
    </row>
    <row r="286" spans="1:25" ht="85.5" customHeight="1" x14ac:dyDescent="0.25">
      <c r="A286" s="142" t="s">
        <v>791</v>
      </c>
      <c r="B286" s="162" t="s">
        <v>301</v>
      </c>
      <c r="C286" s="163"/>
      <c r="D286" s="163"/>
      <c r="E286" s="164"/>
      <c r="F286" s="147"/>
      <c r="G286" s="147"/>
      <c r="H286" s="147"/>
      <c r="I286" s="147"/>
      <c r="J286" s="166" t="s">
        <v>302</v>
      </c>
      <c r="K286" s="167"/>
      <c r="L286" s="25" t="s">
        <v>743</v>
      </c>
      <c r="M286" s="141" t="s">
        <v>177</v>
      </c>
      <c r="N286" s="48">
        <v>271</v>
      </c>
      <c r="O286" s="2">
        <v>1425440</v>
      </c>
      <c r="P286" s="2">
        <v>1051412.28</v>
      </c>
      <c r="Q286" s="2">
        <v>1673290.91</v>
      </c>
      <c r="R286" s="2">
        <v>1822414.88</v>
      </c>
      <c r="S286" s="98">
        <v>1884852.89</v>
      </c>
      <c r="T286" s="3"/>
      <c r="U286" s="4"/>
      <c r="V286" s="5"/>
      <c r="W286" s="5"/>
      <c r="X286" s="6"/>
      <c r="Y286" s="6"/>
    </row>
    <row r="287" spans="1:25" ht="100.5" customHeight="1" x14ac:dyDescent="0.25">
      <c r="A287" s="142" t="s">
        <v>791</v>
      </c>
      <c r="B287" s="162" t="s">
        <v>109</v>
      </c>
      <c r="C287" s="163"/>
      <c r="D287" s="163"/>
      <c r="E287" s="164"/>
      <c r="F287" s="147"/>
      <c r="G287" s="147"/>
      <c r="H287" s="147"/>
      <c r="I287" s="147"/>
      <c r="J287" s="165" t="s">
        <v>134</v>
      </c>
      <c r="K287" s="165"/>
      <c r="L287" s="25" t="s">
        <v>109</v>
      </c>
      <c r="M287" s="141" t="s">
        <v>177</v>
      </c>
      <c r="N287" s="48">
        <v>272</v>
      </c>
      <c r="O287" s="2">
        <v>6328.3</v>
      </c>
      <c r="P287" s="2">
        <v>6328.3</v>
      </c>
      <c r="Q287" s="2">
        <v>6439.4</v>
      </c>
      <c r="R287" s="2">
        <v>78672</v>
      </c>
      <c r="S287" s="98">
        <v>6163.3</v>
      </c>
      <c r="T287" s="3"/>
      <c r="U287" s="4"/>
      <c r="V287" s="5"/>
      <c r="W287" s="5"/>
      <c r="X287" s="6"/>
      <c r="Y287" s="6"/>
    </row>
    <row r="288" spans="1:25" ht="123" customHeight="1" x14ac:dyDescent="0.25">
      <c r="A288" s="142" t="s">
        <v>793</v>
      </c>
      <c r="B288" s="162" t="s">
        <v>318</v>
      </c>
      <c r="C288" s="163"/>
      <c r="D288" s="163"/>
      <c r="E288" s="164"/>
      <c r="F288" s="147"/>
      <c r="G288" s="147"/>
      <c r="H288" s="147"/>
      <c r="I288" s="147"/>
      <c r="J288" s="166" t="s">
        <v>377</v>
      </c>
      <c r="K288" s="167"/>
      <c r="L288" s="25" t="s">
        <v>318</v>
      </c>
      <c r="M288" s="141" t="s">
        <v>48</v>
      </c>
      <c r="N288" s="48">
        <v>273</v>
      </c>
      <c r="O288" s="2">
        <v>3673441.45</v>
      </c>
      <c r="P288" s="2">
        <v>2878437.44</v>
      </c>
      <c r="Q288" s="2">
        <v>3332946.33</v>
      </c>
      <c r="R288" s="2">
        <v>3383516.94</v>
      </c>
      <c r="S288" s="98">
        <v>3443736.59</v>
      </c>
      <c r="T288" s="3"/>
      <c r="U288" s="4"/>
      <c r="V288" s="5"/>
      <c r="W288" s="5"/>
      <c r="X288" s="6"/>
      <c r="Y288" s="6"/>
    </row>
    <row r="289" spans="1:25" ht="111.75" customHeight="1" x14ac:dyDescent="0.25">
      <c r="A289" s="142" t="s">
        <v>805</v>
      </c>
      <c r="B289" s="162" t="s">
        <v>110</v>
      </c>
      <c r="C289" s="163"/>
      <c r="D289" s="163"/>
      <c r="E289" s="164"/>
      <c r="F289" s="147"/>
      <c r="G289" s="147"/>
      <c r="H289" s="147"/>
      <c r="I289" s="147"/>
      <c r="J289" s="165" t="s">
        <v>135</v>
      </c>
      <c r="K289" s="165"/>
      <c r="L289" s="25" t="s">
        <v>110</v>
      </c>
      <c r="M289" s="141" t="s">
        <v>164</v>
      </c>
      <c r="N289" s="48">
        <v>274</v>
      </c>
      <c r="O289" s="18">
        <v>2908714.86</v>
      </c>
      <c r="P289" s="2">
        <v>2846861.55</v>
      </c>
      <c r="Q289" s="18">
        <v>2856301.21</v>
      </c>
      <c r="R289" s="2">
        <v>2970351.75</v>
      </c>
      <c r="S289" s="98">
        <v>3088882.77</v>
      </c>
      <c r="T289" s="3"/>
      <c r="U289" s="4"/>
      <c r="V289" s="5"/>
      <c r="W289" s="5"/>
      <c r="X289" s="6"/>
      <c r="Y289" s="6"/>
    </row>
    <row r="290" spans="1:25" ht="78.75" customHeight="1" x14ac:dyDescent="0.25">
      <c r="A290" s="142" t="s">
        <v>805</v>
      </c>
      <c r="B290" s="162" t="s">
        <v>111</v>
      </c>
      <c r="C290" s="163"/>
      <c r="D290" s="163"/>
      <c r="E290" s="164"/>
      <c r="F290" s="147"/>
      <c r="G290" s="147"/>
      <c r="H290" s="147"/>
      <c r="I290" s="147"/>
      <c r="J290" s="165" t="s">
        <v>136</v>
      </c>
      <c r="K290" s="165"/>
      <c r="L290" s="25" t="s">
        <v>111</v>
      </c>
      <c r="M290" s="141" t="s">
        <v>164</v>
      </c>
      <c r="N290" s="48">
        <v>275</v>
      </c>
      <c r="O290" s="2">
        <v>12778694.99</v>
      </c>
      <c r="P290" s="2">
        <v>12814916.380000001</v>
      </c>
      <c r="Q290" s="2">
        <v>12826789.609999999</v>
      </c>
      <c r="R290" s="2">
        <v>12622475.699999999</v>
      </c>
      <c r="S290" s="98">
        <v>12622475.699999999</v>
      </c>
      <c r="T290" s="3"/>
      <c r="U290" s="4"/>
      <c r="V290" s="5"/>
      <c r="W290" s="5"/>
      <c r="X290" s="6"/>
      <c r="Y290" s="6"/>
    </row>
    <row r="291" spans="1:25" ht="75" hidden="1" customHeight="1" x14ac:dyDescent="0.25">
      <c r="A291" s="142" t="s">
        <v>603</v>
      </c>
      <c r="B291" s="178" t="s">
        <v>112</v>
      </c>
      <c r="C291" s="179"/>
      <c r="D291" s="179"/>
      <c r="E291" s="180"/>
      <c r="F291" s="54"/>
      <c r="G291" s="54"/>
      <c r="H291" s="54"/>
      <c r="I291" s="54"/>
      <c r="J291" s="181" t="s">
        <v>322</v>
      </c>
      <c r="K291" s="181"/>
      <c r="L291" s="59" t="s">
        <v>112</v>
      </c>
      <c r="M291" s="57" t="s">
        <v>164</v>
      </c>
      <c r="N291" s="48">
        <v>276</v>
      </c>
      <c r="O291" s="18">
        <v>0</v>
      </c>
      <c r="P291" s="18"/>
      <c r="Q291" s="18">
        <v>0</v>
      </c>
      <c r="R291" s="2">
        <v>0</v>
      </c>
      <c r="S291" s="98">
        <v>0</v>
      </c>
      <c r="T291" s="3"/>
      <c r="U291" s="4"/>
      <c r="V291" s="5"/>
      <c r="W291" s="5"/>
      <c r="X291" s="6"/>
      <c r="Y291" s="6"/>
    </row>
    <row r="292" spans="1:25" ht="114" customHeight="1" x14ac:dyDescent="0.25">
      <c r="A292" s="142" t="s">
        <v>793</v>
      </c>
      <c r="B292" s="162" t="s">
        <v>169</v>
      </c>
      <c r="C292" s="163"/>
      <c r="D292" s="163"/>
      <c r="E292" s="164"/>
      <c r="F292" s="147"/>
      <c r="G292" s="147"/>
      <c r="H292" s="147"/>
      <c r="I292" s="147"/>
      <c r="J292" s="165" t="s">
        <v>174</v>
      </c>
      <c r="K292" s="165"/>
      <c r="L292" s="25" t="s">
        <v>169</v>
      </c>
      <c r="M292" s="141" t="s">
        <v>48</v>
      </c>
      <c r="N292" s="48">
        <v>277</v>
      </c>
      <c r="O292" s="2">
        <v>17248209.460000001</v>
      </c>
      <c r="P292" s="2">
        <v>22536320.469999999</v>
      </c>
      <c r="Q292" s="2">
        <v>29240316</v>
      </c>
      <c r="R292" s="2">
        <v>29240316</v>
      </c>
      <c r="S292" s="98">
        <v>29240316</v>
      </c>
      <c r="T292" s="3"/>
      <c r="U292" s="4"/>
      <c r="V292" s="5"/>
      <c r="W292" s="5"/>
      <c r="X292" s="6"/>
      <c r="Y292" s="6"/>
    </row>
    <row r="293" spans="1:25" ht="93.75" customHeight="1" x14ac:dyDescent="0.25">
      <c r="A293" s="142" t="s">
        <v>805</v>
      </c>
      <c r="B293" s="162" t="s">
        <v>113</v>
      </c>
      <c r="C293" s="163"/>
      <c r="D293" s="163"/>
      <c r="E293" s="164"/>
      <c r="F293" s="147"/>
      <c r="G293" s="147"/>
      <c r="H293" s="147"/>
      <c r="I293" s="147"/>
      <c r="J293" s="165" t="s">
        <v>137</v>
      </c>
      <c r="K293" s="165"/>
      <c r="L293" s="25" t="s">
        <v>113</v>
      </c>
      <c r="M293" s="141" t="s">
        <v>164</v>
      </c>
      <c r="N293" s="48">
        <v>278</v>
      </c>
      <c r="O293" s="2">
        <v>11296233</v>
      </c>
      <c r="P293" s="2">
        <v>12392023</v>
      </c>
      <c r="Q293" s="2">
        <v>17189708</v>
      </c>
      <c r="R293" s="2">
        <v>18640170.800000001</v>
      </c>
      <c r="S293" s="98">
        <v>20162203.800000001</v>
      </c>
      <c r="T293" s="3"/>
      <c r="U293" s="4"/>
      <c r="V293" s="5"/>
      <c r="W293" s="5"/>
      <c r="X293" s="6"/>
      <c r="Y293" s="6"/>
    </row>
    <row r="294" spans="1:25" ht="91.5" customHeight="1" x14ac:dyDescent="0.25">
      <c r="A294" s="142" t="s">
        <v>805</v>
      </c>
      <c r="B294" s="162" t="s">
        <v>53</v>
      </c>
      <c r="C294" s="163"/>
      <c r="D294" s="163"/>
      <c r="E294" s="164"/>
      <c r="F294" s="147"/>
      <c r="G294" s="147"/>
      <c r="H294" s="147"/>
      <c r="I294" s="147"/>
      <c r="J294" s="165" t="s">
        <v>138</v>
      </c>
      <c r="K294" s="165"/>
      <c r="L294" s="25" t="s">
        <v>53</v>
      </c>
      <c r="M294" s="141" t="s">
        <v>164</v>
      </c>
      <c r="N294" s="48">
        <v>279</v>
      </c>
      <c r="O294" s="2">
        <v>346903.86</v>
      </c>
      <c r="P294" s="2">
        <v>380366.95</v>
      </c>
      <c r="Q294" s="2">
        <v>455542.51</v>
      </c>
      <c r="R294" s="2">
        <v>438863.61</v>
      </c>
      <c r="S294" s="98">
        <v>438863.61</v>
      </c>
      <c r="T294" s="3"/>
      <c r="U294" s="4"/>
      <c r="V294" s="5"/>
      <c r="W294" s="5"/>
      <c r="X294" s="6"/>
      <c r="Y294" s="6"/>
    </row>
    <row r="295" spans="1:25" ht="75.75" customHeight="1" x14ac:dyDescent="0.25">
      <c r="A295" s="142" t="s">
        <v>805</v>
      </c>
      <c r="B295" s="162" t="s">
        <v>303</v>
      </c>
      <c r="C295" s="163"/>
      <c r="D295" s="163"/>
      <c r="E295" s="164"/>
      <c r="F295" s="147"/>
      <c r="G295" s="147"/>
      <c r="H295" s="147"/>
      <c r="I295" s="147"/>
      <c r="J295" s="166" t="s">
        <v>140</v>
      </c>
      <c r="K295" s="167"/>
      <c r="L295" s="25" t="s">
        <v>139</v>
      </c>
      <c r="M295" s="141" t="s">
        <v>164</v>
      </c>
      <c r="N295" s="48">
        <v>280</v>
      </c>
      <c r="O295" s="2">
        <v>49482057.850000001</v>
      </c>
      <c r="P295" s="2">
        <v>43608929.460000001</v>
      </c>
      <c r="Q295" s="2">
        <v>52266378.68</v>
      </c>
      <c r="R295" s="2">
        <v>52984534.289999999</v>
      </c>
      <c r="S295" s="98">
        <v>53358828.009999998</v>
      </c>
      <c r="T295" s="3"/>
      <c r="U295" s="4"/>
      <c r="V295" s="5"/>
      <c r="W295" s="5"/>
      <c r="X295" s="6"/>
      <c r="Y295" s="6"/>
    </row>
    <row r="296" spans="1:25" ht="63.75" customHeight="1" x14ac:dyDescent="0.25">
      <c r="A296" s="142" t="s">
        <v>793</v>
      </c>
      <c r="B296" s="162" t="s">
        <v>303</v>
      </c>
      <c r="C296" s="163"/>
      <c r="D296" s="163"/>
      <c r="E296" s="164"/>
      <c r="F296" s="147"/>
      <c r="G296" s="147"/>
      <c r="H296" s="147"/>
      <c r="I296" s="147"/>
      <c r="J296" s="165" t="s">
        <v>141</v>
      </c>
      <c r="K296" s="165"/>
      <c r="L296" s="25" t="s">
        <v>55</v>
      </c>
      <c r="M296" s="141" t="s">
        <v>48</v>
      </c>
      <c r="N296" s="48">
        <v>281</v>
      </c>
      <c r="O296" s="2">
        <v>5270704.57</v>
      </c>
      <c r="P296" s="2">
        <v>4839951.7300000004</v>
      </c>
      <c r="Q296" s="2">
        <v>5837352.7999999998</v>
      </c>
      <c r="R296" s="2">
        <v>6056267.2000000002</v>
      </c>
      <c r="S296" s="98">
        <v>6283945.9100000001</v>
      </c>
      <c r="T296" s="3"/>
      <c r="U296" s="4"/>
      <c r="V296" s="5"/>
      <c r="W296" s="5"/>
      <c r="X296" s="6"/>
      <c r="Y296" s="6"/>
    </row>
    <row r="297" spans="1:25" ht="63.75" customHeight="1" x14ac:dyDescent="0.25">
      <c r="A297" s="142" t="s">
        <v>805</v>
      </c>
      <c r="B297" s="162" t="s">
        <v>303</v>
      </c>
      <c r="C297" s="163"/>
      <c r="D297" s="163"/>
      <c r="E297" s="164"/>
      <c r="F297" s="147"/>
      <c r="G297" s="147"/>
      <c r="H297" s="147"/>
      <c r="I297" s="147"/>
      <c r="J297" s="165" t="s">
        <v>740</v>
      </c>
      <c r="K297" s="165"/>
      <c r="L297" s="25" t="s">
        <v>660</v>
      </c>
      <c r="M297" s="141" t="s">
        <v>164</v>
      </c>
      <c r="N297" s="48">
        <v>282</v>
      </c>
      <c r="O297" s="2"/>
      <c r="P297" s="2"/>
      <c r="Q297" s="2"/>
      <c r="R297" s="2">
        <v>44187881.469999999</v>
      </c>
      <c r="S297" s="98">
        <v>45955391.469999999</v>
      </c>
      <c r="T297" s="3"/>
      <c r="U297" s="4"/>
      <c r="V297" s="5"/>
      <c r="W297" s="5"/>
      <c r="X297" s="6"/>
      <c r="Y297" s="6"/>
    </row>
    <row r="298" spans="1:25" ht="69.75" customHeight="1" x14ac:dyDescent="0.25">
      <c r="A298" s="160" t="s">
        <v>793</v>
      </c>
      <c r="B298" s="178" t="s">
        <v>821</v>
      </c>
      <c r="C298" s="179"/>
      <c r="D298" s="179"/>
      <c r="E298" s="180"/>
      <c r="F298" s="54"/>
      <c r="G298" s="54"/>
      <c r="H298" s="54"/>
      <c r="I298" s="54"/>
      <c r="J298" s="181" t="s">
        <v>810</v>
      </c>
      <c r="K298" s="181"/>
      <c r="L298" s="59" t="s">
        <v>822</v>
      </c>
      <c r="M298" s="159" t="s">
        <v>48</v>
      </c>
      <c r="N298" s="48">
        <v>283</v>
      </c>
      <c r="O298" s="25"/>
      <c r="P298" s="2"/>
      <c r="Q298" s="2">
        <v>1093680</v>
      </c>
      <c r="R298" s="2">
        <v>1093680</v>
      </c>
      <c r="S298" s="2">
        <v>1093680</v>
      </c>
      <c r="T298" s="3"/>
      <c r="U298" s="4"/>
      <c r="V298" s="5"/>
      <c r="W298" s="5"/>
      <c r="X298" s="6"/>
      <c r="Y298" s="6"/>
    </row>
    <row r="299" spans="1:25" ht="63.75" customHeight="1" x14ac:dyDescent="0.25">
      <c r="A299" s="142" t="s">
        <v>791</v>
      </c>
      <c r="B299" s="162" t="s">
        <v>304</v>
      </c>
      <c r="C299" s="163"/>
      <c r="D299" s="163"/>
      <c r="E299" s="164"/>
      <c r="F299" s="147"/>
      <c r="G299" s="147"/>
      <c r="H299" s="147"/>
      <c r="I299" s="147"/>
      <c r="J299" s="165" t="s">
        <v>143</v>
      </c>
      <c r="K299" s="165"/>
      <c r="L299" s="25" t="s">
        <v>811</v>
      </c>
      <c r="M299" s="141" t="s">
        <v>177</v>
      </c>
      <c r="N299" s="48">
        <v>284</v>
      </c>
      <c r="O299" s="2">
        <v>1354386.38</v>
      </c>
      <c r="P299" s="2">
        <v>1103688.46</v>
      </c>
      <c r="Q299" s="2">
        <v>1343406.61</v>
      </c>
      <c r="R299" s="2">
        <v>1343406.61</v>
      </c>
      <c r="S299" s="98">
        <v>1343406.61</v>
      </c>
      <c r="T299" s="3"/>
      <c r="U299" s="4"/>
      <c r="V299" s="5"/>
      <c r="W299" s="5"/>
      <c r="X299" s="6"/>
      <c r="Y299" s="6"/>
    </row>
    <row r="300" spans="1:25" ht="159.75" customHeight="1" x14ac:dyDescent="0.25">
      <c r="A300" s="142" t="s">
        <v>791</v>
      </c>
      <c r="B300" s="162" t="s">
        <v>304</v>
      </c>
      <c r="C300" s="163"/>
      <c r="D300" s="163"/>
      <c r="E300" s="164"/>
      <c r="F300" s="147"/>
      <c r="G300" s="147"/>
      <c r="H300" s="147"/>
      <c r="I300" s="147"/>
      <c r="J300" s="165" t="s">
        <v>144</v>
      </c>
      <c r="K300" s="165"/>
      <c r="L300" s="25" t="s">
        <v>538</v>
      </c>
      <c r="M300" s="141" t="s">
        <v>177</v>
      </c>
      <c r="N300" s="48">
        <v>285</v>
      </c>
      <c r="O300" s="2"/>
      <c r="P300" s="2">
        <v>1970123.78</v>
      </c>
      <c r="Q300" s="2"/>
      <c r="R300" s="2"/>
      <c r="S300" s="98"/>
      <c r="T300" s="3"/>
      <c r="U300" s="4"/>
      <c r="V300" s="5"/>
      <c r="W300" s="5"/>
      <c r="X300" s="6"/>
      <c r="Y300" s="6"/>
    </row>
    <row r="301" spans="1:25" ht="75.75" hidden="1" customHeight="1" x14ac:dyDescent="0.25">
      <c r="A301" s="142" t="s">
        <v>587</v>
      </c>
      <c r="B301" s="162" t="s">
        <v>304</v>
      </c>
      <c r="C301" s="163"/>
      <c r="D301" s="163"/>
      <c r="E301" s="164"/>
      <c r="F301" s="147"/>
      <c r="G301" s="147"/>
      <c r="H301" s="147"/>
      <c r="I301" s="147"/>
      <c r="J301" s="165" t="s">
        <v>539</v>
      </c>
      <c r="K301" s="165"/>
      <c r="L301" s="25" t="s">
        <v>540</v>
      </c>
      <c r="M301" s="141" t="s">
        <v>237</v>
      </c>
      <c r="N301" s="48">
        <v>286</v>
      </c>
      <c r="O301" s="2">
        <v>0</v>
      </c>
      <c r="P301" s="2"/>
      <c r="Q301" s="2"/>
      <c r="R301" s="2"/>
      <c r="S301" s="98"/>
      <c r="T301" s="3"/>
      <c r="U301" s="4"/>
      <c r="V301" s="5"/>
      <c r="W301" s="5"/>
      <c r="X301" s="6"/>
      <c r="Y301" s="6"/>
    </row>
    <row r="302" spans="1:25" ht="209.25" hidden="1" customHeight="1" x14ac:dyDescent="0.25">
      <c r="A302" s="142" t="s">
        <v>587</v>
      </c>
      <c r="B302" s="162" t="s">
        <v>304</v>
      </c>
      <c r="C302" s="163"/>
      <c r="D302" s="163"/>
      <c r="E302" s="164"/>
      <c r="F302" s="147"/>
      <c r="G302" s="147"/>
      <c r="H302" s="147"/>
      <c r="I302" s="147"/>
      <c r="J302" s="165" t="s">
        <v>305</v>
      </c>
      <c r="K302" s="165"/>
      <c r="L302" s="25" t="s">
        <v>384</v>
      </c>
      <c r="M302" s="141" t="s">
        <v>237</v>
      </c>
      <c r="N302" s="48">
        <v>287</v>
      </c>
      <c r="O302" s="2"/>
      <c r="P302" s="2"/>
      <c r="Q302" s="2"/>
      <c r="R302" s="2"/>
      <c r="S302" s="98"/>
      <c r="T302" s="13"/>
      <c r="U302" s="4"/>
      <c r="V302" s="5"/>
      <c r="W302" s="5"/>
      <c r="X302" s="6"/>
      <c r="Y302" s="6"/>
    </row>
    <row r="303" spans="1:25" ht="392.25" hidden="1" customHeight="1" x14ac:dyDescent="0.25">
      <c r="A303" s="142" t="s">
        <v>587</v>
      </c>
      <c r="B303" s="162" t="s">
        <v>304</v>
      </c>
      <c r="C303" s="163"/>
      <c r="D303" s="163"/>
      <c r="E303" s="164"/>
      <c r="F303" s="147"/>
      <c r="G303" s="147"/>
      <c r="H303" s="147"/>
      <c r="I303" s="147"/>
      <c r="J303" s="165" t="s">
        <v>383</v>
      </c>
      <c r="K303" s="165"/>
      <c r="L303" s="25" t="s">
        <v>385</v>
      </c>
      <c r="M303" s="141" t="s">
        <v>237</v>
      </c>
      <c r="N303" s="48">
        <v>288</v>
      </c>
      <c r="O303" s="2">
        <v>0</v>
      </c>
      <c r="P303" s="2"/>
      <c r="Q303" s="2"/>
      <c r="R303" s="2"/>
      <c r="S303" s="98"/>
      <c r="T303" s="15"/>
      <c r="U303" s="15"/>
      <c r="V303" s="5"/>
      <c r="W303" s="5"/>
      <c r="X303" s="6"/>
      <c r="Y303" s="6"/>
    </row>
    <row r="304" spans="1:25" ht="90.75" customHeight="1" x14ac:dyDescent="0.25">
      <c r="A304" s="142" t="s">
        <v>806</v>
      </c>
      <c r="B304" s="162" t="s">
        <v>304</v>
      </c>
      <c r="C304" s="163"/>
      <c r="D304" s="163"/>
      <c r="E304" s="145"/>
      <c r="F304" s="147"/>
      <c r="G304" s="147"/>
      <c r="H304" s="147"/>
      <c r="I304" s="147"/>
      <c r="J304" s="166" t="s">
        <v>556</v>
      </c>
      <c r="K304" s="167"/>
      <c r="L304" s="25" t="s">
        <v>555</v>
      </c>
      <c r="M304" s="141" t="s">
        <v>237</v>
      </c>
      <c r="N304" s="48">
        <v>289</v>
      </c>
      <c r="O304" s="2">
        <v>25044044.93</v>
      </c>
      <c r="P304" s="2">
        <v>12981243.689999999</v>
      </c>
      <c r="Q304" s="2"/>
      <c r="R304" s="2"/>
      <c r="S304" s="98"/>
      <c r="T304" s="15"/>
      <c r="U304" s="15"/>
      <c r="V304" s="5"/>
      <c r="W304" s="5"/>
      <c r="X304" s="6"/>
      <c r="Y304" s="6"/>
    </row>
    <row r="305" spans="1:25" ht="137.25" hidden="1" customHeight="1" x14ac:dyDescent="0.25">
      <c r="A305" s="142" t="s">
        <v>600</v>
      </c>
      <c r="B305" s="162" t="s">
        <v>145</v>
      </c>
      <c r="C305" s="163"/>
      <c r="D305" s="163"/>
      <c r="E305" s="164"/>
      <c r="F305" s="147"/>
      <c r="G305" s="147"/>
      <c r="H305" s="147"/>
      <c r="I305" s="147"/>
      <c r="J305" s="165" t="s">
        <v>146</v>
      </c>
      <c r="K305" s="165" t="s">
        <v>146</v>
      </c>
      <c r="L305" s="25" t="s">
        <v>145</v>
      </c>
      <c r="M305" s="141" t="s">
        <v>177</v>
      </c>
      <c r="N305" s="48">
        <v>290</v>
      </c>
      <c r="O305" s="2"/>
      <c r="P305" s="2"/>
      <c r="Q305" s="2"/>
      <c r="R305" s="2"/>
      <c r="S305" s="98"/>
      <c r="T305" s="15"/>
      <c r="U305" s="15"/>
      <c r="V305" s="5"/>
      <c r="W305" s="5"/>
      <c r="X305" s="6"/>
      <c r="Y305" s="6"/>
    </row>
    <row r="306" spans="1:25" ht="81.75" hidden="1" customHeight="1" x14ac:dyDescent="0.25">
      <c r="A306" s="142" t="s">
        <v>601</v>
      </c>
      <c r="B306" s="162" t="s">
        <v>145</v>
      </c>
      <c r="C306" s="163"/>
      <c r="D306" s="163"/>
      <c r="E306" s="164"/>
      <c r="F306" s="60" t="s">
        <v>145</v>
      </c>
      <c r="G306" s="147"/>
      <c r="H306" s="147"/>
      <c r="I306" s="147"/>
      <c r="J306" s="165" t="s">
        <v>147</v>
      </c>
      <c r="K306" s="165" t="s">
        <v>146</v>
      </c>
      <c r="L306" s="25" t="s">
        <v>145</v>
      </c>
      <c r="M306" s="141" t="s">
        <v>48</v>
      </c>
      <c r="N306" s="48">
        <v>291</v>
      </c>
      <c r="O306" s="2">
        <v>0</v>
      </c>
      <c r="P306" s="2"/>
      <c r="Q306" s="2">
        <v>0</v>
      </c>
      <c r="R306" s="2">
        <v>0</v>
      </c>
      <c r="S306" s="98">
        <v>0</v>
      </c>
      <c r="T306" s="3"/>
      <c r="U306" s="4"/>
      <c r="V306" s="5"/>
      <c r="W306" s="5"/>
      <c r="X306" s="6"/>
      <c r="Y306" s="6"/>
    </row>
    <row r="307" spans="1:25" ht="132" customHeight="1" x14ac:dyDescent="0.25">
      <c r="A307" s="142" t="s">
        <v>793</v>
      </c>
      <c r="B307" s="162" t="s">
        <v>749</v>
      </c>
      <c r="C307" s="163"/>
      <c r="D307" s="163"/>
      <c r="E307" s="145"/>
      <c r="F307" s="147"/>
      <c r="G307" s="147"/>
      <c r="H307" s="147"/>
      <c r="I307" s="147"/>
      <c r="J307" s="166" t="s">
        <v>750</v>
      </c>
      <c r="K307" s="167"/>
      <c r="L307" s="25" t="s">
        <v>145</v>
      </c>
      <c r="M307" s="141" t="s">
        <v>48</v>
      </c>
      <c r="N307" s="48">
        <v>292</v>
      </c>
      <c r="O307" s="2"/>
      <c r="P307" s="2">
        <v>2914547.56</v>
      </c>
      <c r="Q307" s="2"/>
      <c r="R307" s="2"/>
      <c r="S307" s="98"/>
      <c r="T307" s="3"/>
      <c r="U307" s="4"/>
      <c r="V307" s="5"/>
      <c r="W307" s="5"/>
      <c r="X307" s="6"/>
      <c r="Y307" s="6"/>
    </row>
    <row r="308" spans="1:25" ht="129" customHeight="1" x14ac:dyDescent="0.25">
      <c r="A308" s="142" t="s">
        <v>790</v>
      </c>
      <c r="B308" s="162" t="s">
        <v>749</v>
      </c>
      <c r="C308" s="163"/>
      <c r="D308" s="163"/>
      <c r="E308" s="145"/>
      <c r="F308" s="147"/>
      <c r="G308" s="147"/>
      <c r="H308" s="147"/>
      <c r="I308" s="147"/>
      <c r="J308" s="166" t="s">
        <v>751</v>
      </c>
      <c r="K308" s="167"/>
      <c r="L308" s="25" t="s">
        <v>145</v>
      </c>
      <c r="M308" s="141" t="s">
        <v>49</v>
      </c>
      <c r="N308" s="48">
        <v>293</v>
      </c>
      <c r="O308" s="2"/>
      <c r="P308" s="2">
        <v>468496.03</v>
      </c>
      <c r="Q308" s="2"/>
      <c r="R308" s="2"/>
      <c r="S308" s="98"/>
      <c r="T308" s="3"/>
      <c r="U308" s="4"/>
      <c r="V308" s="5"/>
      <c r="W308" s="5"/>
      <c r="X308" s="6"/>
      <c r="Y308" s="6"/>
    </row>
    <row r="309" spans="1:25" ht="81.75" hidden="1" customHeight="1" x14ac:dyDescent="0.25">
      <c r="A309" s="142" t="s">
        <v>659</v>
      </c>
      <c r="B309" s="162" t="s">
        <v>542</v>
      </c>
      <c r="C309" s="163"/>
      <c r="D309" s="163"/>
      <c r="E309" s="164"/>
      <c r="F309" s="60"/>
      <c r="G309" s="147"/>
      <c r="H309" s="147"/>
      <c r="I309" s="147"/>
      <c r="J309" s="165" t="s">
        <v>541</v>
      </c>
      <c r="K309" s="165"/>
      <c r="L309" s="25" t="s">
        <v>542</v>
      </c>
      <c r="M309" s="141" t="s">
        <v>177</v>
      </c>
      <c r="N309" s="48">
        <v>294</v>
      </c>
      <c r="O309" s="2"/>
      <c r="P309" s="2"/>
      <c r="Q309" s="2"/>
      <c r="R309" s="2"/>
      <c r="S309" s="98"/>
      <c r="T309" s="3"/>
      <c r="U309" s="4"/>
      <c r="V309" s="5"/>
      <c r="W309" s="5"/>
      <c r="X309" s="6"/>
      <c r="Y309" s="6"/>
    </row>
    <row r="310" spans="1:25" ht="103.5" customHeight="1" x14ac:dyDescent="0.25">
      <c r="A310" s="142" t="s">
        <v>793</v>
      </c>
      <c r="B310" s="162" t="s">
        <v>148</v>
      </c>
      <c r="C310" s="163"/>
      <c r="D310" s="163"/>
      <c r="E310" s="164"/>
      <c r="F310" s="147"/>
      <c r="G310" s="147"/>
      <c r="H310" s="147"/>
      <c r="I310" s="147"/>
      <c r="J310" s="166" t="s">
        <v>156</v>
      </c>
      <c r="K310" s="167"/>
      <c r="L310" s="25" t="s">
        <v>148</v>
      </c>
      <c r="M310" s="141" t="s">
        <v>48</v>
      </c>
      <c r="N310" s="48">
        <v>295</v>
      </c>
      <c r="O310" s="2"/>
      <c r="P310" s="2">
        <v>-663276.57999999996</v>
      </c>
      <c r="Q310" s="2"/>
      <c r="R310" s="2"/>
      <c r="S310" s="98"/>
      <c r="T310" s="3"/>
      <c r="U310" s="4"/>
      <c r="V310" s="5"/>
      <c r="W310" s="5"/>
      <c r="X310" s="6"/>
      <c r="Y310" s="6"/>
    </row>
    <row r="311" spans="1:25" ht="96.75" customHeight="1" x14ac:dyDescent="0.25">
      <c r="A311" s="142" t="s">
        <v>805</v>
      </c>
      <c r="B311" s="162" t="s">
        <v>149</v>
      </c>
      <c r="C311" s="163"/>
      <c r="D311" s="163"/>
      <c r="E311" s="164"/>
      <c r="F311" s="147"/>
      <c r="G311" s="147"/>
      <c r="H311" s="147"/>
      <c r="I311" s="147"/>
      <c r="J311" s="165" t="s">
        <v>157</v>
      </c>
      <c r="K311" s="165" t="s">
        <v>152</v>
      </c>
      <c r="L311" s="25" t="s">
        <v>149</v>
      </c>
      <c r="M311" s="141" t="s">
        <v>164</v>
      </c>
      <c r="N311" s="48">
        <v>296</v>
      </c>
      <c r="O311" s="2"/>
      <c r="P311" s="2">
        <v>-33632.17</v>
      </c>
      <c r="Q311" s="2"/>
      <c r="R311" s="2"/>
      <c r="S311" s="98"/>
      <c r="T311" s="3"/>
      <c r="U311" s="4"/>
      <c r="V311" s="5"/>
      <c r="W311" s="5"/>
      <c r="X311" s="6"/>
      <c r="Y311" s="6"/>
    </row>
    <row r="312" spans="1:25" ht="104.25" customHeight="1" x14ac:dyDescent="0.25">
      <c r="A312" s="142" t="s">
        <v>805</v>
      </c>
      <c r="B312" s="162" t="s">
        <v>755</v>
      </c>
      <c r="C312" s="163"/>
      <c r="D312" s="163"/>
      <c r="E312" s="164"/>
      <c r="F312" s="147"/>
      <c r="G312" s="147"/>
      <c r="H312" s="147"/>
      <c r="I312" s="147"/>
      <c r="J312" s="165" t="s">
        <v>752</v>
      </c>
      <c r="K312" s="165"/>
      <c r="L312" s="25" t="s">
        <v>755</v>
      </c>
      <c r="M312" s="141" t="s">
        <v>164</v>
      </c>
      <c r="N312" s="48">
        <v>297</v>
      </c>
      <c r="O312" s="2"/>
      <c r="P312" s="2">
        <v>-5610.75</v>
      </c>
      <c r="Q312" s="2"/>
      <c r="R312" s="2"/>
      <c r="S312" s="98"/>
      <c r="T312" s="3"/>
      <c r="U312" s="4"/>
      <c r="V312" s="5"/>
      <c r="W312" s="5"/>
      <c r="X312" s="6"/>
      <c r="Y312" s="6"/>
    </row>
    <row r="313" spans="1:25" ht="206.25" hidden="1" customHeight="1" x14ac:dyDescent="0.25">
      <c r="A313" s="142" t="s">
        <v>658</v>
      </c>
      <c r="B313" s="162" t="s">
        <v>306</v>
      </c>
      <c r="C313" s="163"/>
      <c r="D313" s="163"/>
      <c r="E313" s="164"/>
      <c r="F313" s="147"/>
      <c r="G313" s="147"/>
      <c r="H313" s="147"/>
      <c r="I313" s="147"/>
      <c r="J313" s="165" t="s">
        <v>307</v>
      </c>
      <c r="K313" s="165" t="s">
        <v>153</v>
      </c>
      <c r="L313" s="25" t="s">
        <v>308</v>
      </c>
      <c r="M313" s="141" t="s">
        <v>164</v>
      </c>
      <c r="N313" s="48">
        <v>298</v>
      </c>
      <c r="O313" s="2">
        <v>0</v>
      </c>
      <c r="P313" s="2"/>
      <c r="Q313" s="2">
        <v>0</v>
      </c>
      <c r="R313" s="2">
        <v>0</v>
      </c>
      <c r="S313" s="98">
        <v>0</v>
      </c>
      <c r="T313" s="3"/>
      <c r="U313" s="4"/>
      <c r="V313" s="5"/>
      <c r="W313" s="5"/>
      <c r="X313" s="6"/>
      <c r="Y313" s="6"/>
    </row>
    <row r="314" spans="1:25" ht="129" customHeight="1" x14ac:dyDescent="0.25">
      <c r="A314" s="142" t="s">
        <v>793</v>
      </c>
      <c r="B314" s="162" t="s">
        <v>756</v>
      </c>
      <c r="C314" s="163"/>
      <c r="D314" s="163"/>
      <c r="E314" s="164"/>
      <c r="F314" s="147"/>
      <c r="G314" s="147"/>
      <c r="H314" s="147"/>
      <c r="I314" s="147"/>
      <c r="J314" s="165" t="s">
        <v>757</v>
      </c>
      <c r="K314" s="165"/>
      <c r="L314" s="25" t="s">
        <v>756</v>
      </c>
      <c r="M314" s="141" t="s">
        <v>48</v>
      </c>
      <c r="N314" s="48">
        <v>299</v>
      </c>
      <c r="O314" s="2"/>
      <c r="P314" s="2">
        <v>-321706.62</v>
      </c>
      <c r="Q314" s="2"/>
      <c r="R314" s="2"/>
      <c r="S314" s="98"/>
      <c r="T314" s="3"/>
      <c r="U314" s="4"/>
      <c r="V314" s="5"/>
      <c r="W314" s="5"/>
      <c r="X314" s="6"/>
      <c r="Y314" s="6"/>
    </row>
    <row r="315" spans="1:25" ht="131.25" customHeight="1" x14ac:dyDescent="0.25">
      <c r="A315" s="142" t="s">
        <v>793</v>
      </c>
      <c r="B315" s="162" t="s">
        <v>150</v>
      </c>
      <c r="C315" s="163"/>
      <c r="D315" s="163"/>
      <c r="E315" s="164"/>
      <c r="F315" s="147"/>
      <c r="G315" s="147"/>
      <c r="H315" s="147"/>
      <c r="I315" s="147"/>
      <c r="J315" s="165" t="s">
        <v>753</v>
      </c>
      <c r="K315" s="165" t="s">
        <v>154</v>
      </c>
      <c r="L315" s="25" t="s">
        <v>150</v>
      </c>
      <c r="M315" s="141" t="s">
        <v>48</v>
      </c>
      <c r="N315" s="48">
        <v>300</v>
      </c>
      <c r="O315" s="2"/>
      <c r="P315" s="2">
        <v>-598091.69999999995</v>
      </c>
      <c r="Q315" s="2"/>
      <c r="R315" s="2"/>
      <c r="S315" s="98"/>
      <c r="T315" s="3"/>
      <c r="U315" s="4"/>
      <c r="V315" s="5"/>
      <c r="W315" s="5"/>
      <c r="X315" s="6"/>
      <c r="Y315" s="6"/>
    </row>
    <row r="316" spans="1:25" ht="141.75" hidden="1" customHeight="1" x14ac:dyDescent="0.25">
      <c r="A316" s="142" t="s">
        <v>651</v>
      </c>
      <c r="B316" s="162" t="s">
        <v>545</v>
      </c>
      <c r="C316" s="163"/>
      <c r="D316" s="163"/>
      <c r="E316" s="164"/>
      <c r="F316" s="147"/>
      <c r="G316" s="147"/>
      <c r="H316" s="147"/>
      <c r="I316" s="147"/>
      <c r="J316" s="165" t="s">
        <v>546</v>
      </c>
      <c r="K316" s="165"/>
      <c r="L316" s="25" t="s">
        <v>545</v>
      </c>
      <c r="M316" s="141" t="s">
        <v>48</v>
      </c>
      <c r="N316" s="48">
        <v>301</v>
      </c>
      <c r="O316" s="2"/>
      <c r="P316" s="2"/>
      <c r="Q316" s="2">
        <v>0</v>
      </c>
      <c r="R316" s="2">
        <v>0</v>
      </c>
      <c r="S316" s="98">
        <v>0</v>
      </c>
      <c r="T316" s="3"/>
      <c r="U316" s="4"/>
      <c r="V316" s="5"/>
      <c r="W316" s="5"/>
      <c r="X316" s="6"/>
      <c r="Y316" s="6"/>
    </row>
    <row r="317" spans="1:25" ht="73.5" hidden="1" customHeight="1" x14ac:dyDescent="0.25">
      <c r="A317" s="142" t="s">
        <v>659</v>
      </c>
      <c r="B317" s="162" t="s">
        <v>309</v>
      </c>
      <c r="C317" s="163"/>
      <c r="D317" s="163"/>
      <c r="E317" s="164"/>
      <c r="F317" s="147"/>
      <c r="G317" s="147"/>
      <c r="H317" s="147"/>
      <c r="I317" s="147"/>
      <c r="J317" s="165" t="s">
        <v>159</v>
      </c>
      <c r="K317" s="165" t="s">
        <v>155</v>
      </c>
      <c r="L317" s="25" t="s">
        <v>151</v>
      </c>
      <c r="M317" s="141" t="s">
        <v>177</v>
      </c>
      <c r="N317" s="48">
        <v>302</v>
      </c>
      <c r="O317" s="2"/>
      <c r="P317" s="2"/>
      <c r="Q317" s="2">
        <v>0</v>
      </c>
      <c r="R317" s="2">
        <v>0</v>
      </c>
      <c r="S317" s="98">
        <v>0</v>
      </c>
      <c r="T317" s="3"/>
      <c r="U317" s="4"/>
      <c r="V317" s="5"/>
      <c r="W317" s="5"/>
      <c r="X317" s="6"/>
      <c r="Y317" s="6"/>
    </row>
    <row r="318" spans="1:25" ht="80.25" customHeight="1" x14ac:dyDescent="0.25">
      <c r="A318" s="142" t="s">
        <v>793</v>
      </c>
      <c r="B318" s="162" t="s">
        <v>309</v>
      </c>
      <c r="C318" s="163"/>
      <c r="D318" s="163"/>
      <c r="E318" s="164"/>
      <c r="F318" s="147"/>
      <c r="G318" s="147"/>
      <c r="H318" s="147"/>
      <c r="I318" s="147"/>
      <c r="J318" s="165" t="s">
        <v>160</v>
      </c>
      <c r="K318" s="165" t="s">
        <v>155</v>
      </c>
      <c r="L318" s="25" t="s">
        <v>151</v>
      </c>
      <c r="M318" s="141" t="s">
        <v>48</v>
      </c>
      <c r="N318" s="48">
        <v>303</v>
      </c>
      <c r="O318" s="2"/>
      <c r="P318" s="2">
        <v>-967281.18</v>
      </c>
      <c r="Q318" s="2"/>
      <c r="R318" s="2"/>
      <c r="S318" s="98"/>
      <c r="T318" s="3"/>
      <c r="U318" s="4"/>
      <c r="V318" s="5"/>
      <c r="W318" s="5"/>
      <c r="X318" s="6"/>
      <c r="Y318" s="6"/>
    </row>
    <row r="319" spans="1:25" ht="95.25" customHeight="1" x14ac:dyDescent="0.25">
      <c r="A319" s="142" t="s">
        <v>805</v>
      </c>
      <c r="B319" s="162" t="s">
        <v>309</v>
      </c>
      <c r="C319" s="163"/>
      <c r="D319" s="163"/>
      <c r="E319" s="164"/>
      <c r="F319" s="147"/>
      <c r="G319" s="147"/>
      <c r="H319" s="147"/>
      <c r="I319" s="147"/>
      <c r="J319" s="165" t="s">
        <v>161</v>
      </c>
      <c r="K319" s="165" t="s">
        <v>155</v>
      </c>
      <c r="L319" s="25" t="s">
        <v>151</v>
      </c>
      <c r="M319" s="141" t="s">
        <v>164</v>
      </c>
      <c r="N319" s="48">
        <v>304</v>
      </c>
      <c r="O319" s="2"/>
      <c r="P319" s="2">
        <v>-98171.25</v>
      </c>
      <c r="Q319" s="2"/>
      <c r="R319" s="2"/>
      <c r="S319" s="98"/>
      <c r="T319" s="3"/>
      <c r="U319" s="4"/>
      <c r="V319" s="5"/>
      <c r="W319" s="5"/>
      <c r="X319" s="6"/>
      <c r="Y319" s="6"/>
    </row>
    <row r="320" spans="1:25" ht="95.25" customHeight="1" thickBot="1" x14ac:dyDescent="0.3">
      <c r="A320" s="142" t="s">
        <v>801</v>
      </c>
      <c r="B320" s="162" t="s">
        <v>309</v>
      </c>
      <c r="C320" s="163"/>
      <c r="D320" s="163"/>
      <c r="E320" s="164"/>
      <c r="F320" s="147"/>
      <c r="G320" s="147"/>
      <c r="H320" s="147"/>
      <c r="I320" s="147"/>
      <c r="J320" s="165" t="s">
        <v>754</v>
      </c>
      <c r="K320" s="165" t="s">
        <v>155</v>
      </c>
      <c r="L320" s="25" t="s">
        <v>151</v>
      </c>
      <c r="M320" s="141" t="s">
        <v>292</v>
      </c>
      <c r="N320" s="48">
        <v>305</v>
      </c>
      <c r="O320" s="2"/>
      <c r="P320" s="2">
        <v>-5496.99</v>
      </c>
      <c r="Q320" s="2"/>
      <c r="R320" s="2"/>
      <c r="S320" s="98"/>
      <c r="T320" s="3"/>
      <c r="U320" s="4"/>
      <c r="V320" s="5"/>
      <c r="W320" s="5"/>
      <c r="X320" s="6"/>
      <c r="Y320" s="6"/>
    </row>
    <row r="321" spans="1:20" ht="39.75" customHeight="1" thickBot="1" x14ac:dyDescent="0.3">
      <c r="A321" s="61"/>
      <c r="B321" s="169"/>
      <c r="C321" s="170"/>
      <c r="D321" s="171"/>
      <c r="E321" s="62"/>
      <c r="F321" s="63"/>
      <c r="G321" s="63"/>
      <c r="H321" s="63"/>
      <c r="I321" s="63"/>
      <c r="J321" s="172"/>
      <c r="K321" s="172"/>
      <c r="L321" s="140"/>
      <c r="M321" s="65" t="s">
        <v>46</v>
      </c>
      <c r="N321" s="66"/>
      <c r="O321" s="26">
        <f>SUM(O16:O319)</f>
        <v>1580437825.7099996</v>
      </c>
      <c r="P321" s="26">
        <f>SUM(P16:P320)</f>
        <v>1180365650.1120002</v>
      </c>
      <c r="Q321" s="26">
        <f>SUM(Q16:Q319)</f>
        <v>1403304738.7699997</v>
      </c>
      <c r="R321" s="26">
        <f>SUM(R16:R319)</f>
        <v>1272787062.1799998</v>
      </c>
      <c r="S321" s="26">
        <f>SUM(S16:S319)</f>
        <v>1307932249.7599995</v>
      </c>
      <c r="T321" s="26"/>
    </row>
    <row r="322" spans="1:20" ht="15" customHeight="1" x14ac:dyDescent="0.25">
      <c r="A322" s="67"/>
      <c r="B322" s="68"/>
      <c r="C322" s="68"/>
      <c r="D322" s="68"/>
      <c r="E322" s="68"/>
      <c r="F322" s="68"/>
      <c r="G322" s="68"/>
      <c r="H322" s="68"/>
      <c r="I322" s="68"/>
      <c r="J322" s="68"/>
      <c r="K322" s="68"/>
      <c r="L322" s="68"/>
      <c r="M322" s="68"/>
      <c r="N322" s="68"/>
      <c r="O322" s="69"/>
      <c r="P322" s="69"/>
      <c r="Q322" s="69"/>
      <c r="R322" s="69"/>
      <c r="S322" s="69"/>
    </row>
    <row r="323" spans="1:20" ht="15" customHeight="1" x14ac:dyDescent="0.25">
      <c r="A323" s="70"/>
      <c r="B323" s="70"/>
      <c r="C323" s="70"/>
      <c r="D323" s="70"/>
      <c r="E323" s="70"/>
      <c r="F323" s="70"/>
      <c r="G323" s="70"/>
      <c r="H323" s="70"/>
      <c r="I323" s="70"/>
      <c r="J323" s="70"/>
      <c r="K323" s="70"/>
      <c r="L323" s="71"/>
      <c r="M323" s="72"/>
      <c r="N323" s="70"/>
      <c r="O323" s="73"/>
      <c r="P323" s="73"/>
      <c r="Q323" s="119"/>
      <c r="R323" s="119"/>
      <c r="S323" s="119"/>
    </row>
    <row r="324" spans="1:20" ht="52.5" customHeight="1" x14ac:dyDescent="0.3">
      <c r="A324" s="173" t="s">
        <v>165</v>
      </c>
      <c r="B324" s="173"/>
      <c r="C324" s="173"/>
      <c r="D324" s="173"/>
      <c r="E324" s="74"/>
      <c r="F324" s="74"/>
      <c r="G324" s="74"/>
      <c r="H324" s="74"/>
      <c r="I324" s="74"/>
      <c r="J324" s="74"/>
      <c r="K324" s="74"/>
      <c r="L324" s="74"/>
      <c r="N324" s="75"/>
      <c r="O324" s="174" t="s">
        <v>550</v>
      </c>
      <c r="P324" s="175"/>
      <c r="Q324" s="76"/>
      <c r="R324" s="76"/>
      <c r="S324" s="76"/>
    </row>
    <row r="325" spans="1:20" ht="15" customHeight="1" x14ac:dyDescent="0.25">
      <c r="A325" s="176" t="s">
        <v>17</v>
      </c>
      <c r="B325" s="176"/>
      <c r="C325" s="77" t="s">
        <v>18</v>
      </c>
      <c r="D325" s="77"/>
      <c r="E325" s="77"/>
      <c r="F325" s="77"/>
      <c r="G325" s="77"/>
      <c r="H325" s="77"/>
      <c r="I325" s="77"/>
      <c r="J325" s="77"/>
      <c r="K325" s="77"/>
      <c r="L325" s="77"/>
      <c r="N325" s="78"/>
      <c r="O325" s="177" t="s">
        <v>19</v>
      </c>
      <c r="P325" s="177"/>
      <c r="Q325" s="79"/>
      <c r="R325" s="79"/>
      <c r="S325" s="79"/>
    </row>
    <row r="326" spans="1:20" ht="15" customHeight="1" x14ac:dyDescent="0.25">
      <c r="A326" s="1" t="s">
        <v>818</v>
      </c>
      <c r="E326" s="40"/>
      <c r="F326" s="40"/>
      <c r="G326" s="40"/>
      <c r="H326" s="40"/>
      <c r="I326" s="40"/>
      <c r="K326" s="40"/>
      <c r="L326" s="40"/>
      <c r="M326" s="40"/>
      <c r="N326" s="40"/>
      <c r="O326" s="80"/>
      <c r="P326" s="80"/>
      <c r="Q326" s="80"/>
      <c r="R326" s="80"/>
      <c r="S326" s="80"/>
    </row>
    <row r="327" spans="1:20" ht="15" customHeight="1" x14ac:dyDescent="0.25">
      <c r="A327" s="41"/>
      <c r="B327" s="168"/>
      <c r="C327" s="168"/>
      <c r="D327" s="168"/>
      <c r="E327" s="41" t="s">
        <v>20</v>
      </c>
      <c r="F327" s="41"/>
      <c r="G327" s="41"/>
      <c r="H327" s="41"/>
      <c r="I327" s="41"/>
      <c r="J327" s="40"/>
      <c r="K327" s="40"/>
      <c r="L327" s="40"/>
      <c r="M327" s="40"/>
      <c r="N327" s="40"/>
      <c r="O327" s="46"/>
      <c r="P327" s="46"/>
      <c r="Q327" s="46"/>
      <c r="R327" s="46"/>
      <c r="S327" s="46"/>
    </row>
    <row r="328" spans="1:20" ht="15" customHeight="1" x14ac:dyDescent="0.25">
      <c r="Q328" s="1"/>
    </row>
    <row r="329" spans="1:20" ht="15" customHeight="1" x14ac:dyDescent="0.25">
      <c r="Q329" s="31"/>
      <c r="R329" s="3"/>
      <c r="S329" s="3"/>
    </row>
    <row r="330" spans="1:20" ht="15" customHeight="1" x14ac:dyDescent="0.25">
      <c r="Q330" s="31"/>
      <c r="R330" s="3"/>
      <c r="S330" s="3"/>
    </row>
    <row r="331" spans="1:20" ht="15" customHeight="1" x14ac:dyDescent="0.25"/>
  </sheetData>
  <mergeCells count="643">
    <mergeCell ref="J48:K48"/>
    <mergeCell ref="B48:E48"/>
    <mergeCell ref="Q1:S1"/>
    <mergeCell ref="A2:S2"/>
    <mergeCell ref="K3:O3"/>
    <mergeCell ref="J5:M5"/>
    <mergeCell ref="A7:J8"/>
    <mergeCell ref="K7:Q8"/>
    <mergeCell ref="R7:R8"/>
    <mergeCell ref="S7:S8"/>
    <mergeCell ref="R13:R14"/>
    <mergeCell ref="S13:S14"/>
    <mergeCell ref="A9:J9"/>
    <mergeCell ref="K9:Q9"/>
    <mergeCell ref="A12:A14"/>
    <mergeCell ref="B12:E14"/>
    <mergeCell ref="J12:L12"/>
    <mergeCell ref="M12:M14"/>
    <mergeCell ref="N12:N14"/>
    <mergeCell ref="O12:O14"/>
    <mergeCell ref="P12:P14"/>
    <mergeCell ref="Q12:S12"/>
    <mergeCell ref="B16:E16"/>
    <mergeCell ref="J16:K16"/>
    <mergeCell ref="B17:E17"/>
    <mergeCell ref="J17:K17"/>
    <mergeCell ref="B18:E18"/>
    <mergeCell ref="J18:K18"/>
    <mergeCell ref="J13:K14"/>
    <mergeCell ref="L13:L14"/>
    <mergeCell ref="Q13:Q14"/>
    <mergeCell ref="B15:E15"/>
    <mergeCell ref="J15:K15"/>
    <mergeCell ref="B22:E22"/>
    <mergeCell ref="J22:K22"/>
    <mergeCell ref="B23:E23"/>
    <mergeCell ref="J23:K23"/>
    <mergeCell ref="B24:E24"/>
    <mergeCell ref="J24:K24"/>
    <mergeCell ref="B19:E19"/>
    <mergeCell ref="J19:K19"/>
    <mergeCell ref="B20:E20"/>
    <mergeCell ref="J20:K20"/>
    <mergeCell ref="B21:E21"/>
    <mergeCell ref="J21:K21"/>
    <mergeCell ref="B28:E28"/>
    <mergeCell ref="J28:K28"/>
    <mergeCell ref="B29:E29"/>
    <mergeCell ref="J29:K29"/>
    <mergeCell ref="B30:E30"/>
    <mergeCell ref="J30:K30"/>
    <mergeCell ref="B25:E25"/>
    <mergeCell ref="J25:K25"/>
    <mergeCell ref="B26:E26"/>
    <mergeCell ref="J26:K26"/>
    <mergeCell ref="B27:E27"/>
    <mergeCell ref="J27:K27"/>
    <mergeCell ref="B34:E34"/>
    <mergeCell ref="J34:K34"/>
    <mergeCell ref="B35:E35"/>
    <mergeCell ref="J35:K35"/>
    <mergeCell ref="B36:E36"/>
    <mergeCell ref="J36:K36"/>
    <mergeCell ref="B31:E31"/>
    <mergeCell ref="J31:K31"/>
    <mergeCell ref="B32:E32"/>
    <mergeCell ref="J32:K32"/>
    <mergeCell ref="B33:E33"/>
    <mergeCell ref="J33:K33"/>
    <mergeCell ref="B40:E40"/>
    <mergeCell ref="J40:K40"/>
    <mergeCell ref="B41:E41"/>
    <mergeCell ref="J41:K41"/>
    <mergeCell ref="B42:D42"/>
    <mergeCell ref="J42:K42"/>
    <mergeCell ref="B37:E37"/>
    <mergeCell ref="J37:K37"/>
    <mergeCell ref="B38:E38"/>
    <mergeCell ref="J38:K38"/>
    <mergeCell ref="B39:E39"/>
    <mergeCell ref="J39:K39"/>
    <mergeCell ref="B46:E46"/>
    <mergeCell ref="J46:K46"/>
    <mergeCell ref="B47:E47"/>
    <mergeCell ref="J47:K47"/>
    <mergeCell ref="B43:F43"/>
    <mergeCell ref="J43:K43"/>
    <mergeCell ref="B44:E44"/>
    <mergeCell ref="J44:K44"/>
    <mergeCell ref="B45:E45"/>
    <mergeCell ref="J45:K45"/>
    <mergeCell ref="B52:E52"/>
    <mergeCell ref="J52:K52"/>
    <mergeCell ref="B53:E53"/>
    <mergeCell ref="J53:K53"/>
    <mergeCell ref="B54:E54"/>
    <mergeCell ref="J54:K54"/>
    <mergeCell ref="B49:E49"/>
    <mergeCell ref="J49:K49"/>
    <mergeCell ref="B50:E50"/>
    <mergeCell ref="J50:K50"/>
    <mergeCell ref="B51:E51"/>
    <mergeCell ref="F51:G51"/>
    <mergeCell ref="J51:K51"/>
    <mergeCell ref="B58:E58"/>
    <mergeCell ref="J58:K58"/>
    <mergeCell ref="B59:E59"/>
    <mergeCell ref="J59:K59"/>
    <mergeCell ref="B60:E60"/>
    <mergeCell ref="J60:K60"/>
    <mergeCell ref="B55:E55"/>
    <mergeCell ref="J55:K55"/>
    <mergeCell ref="B56:E56"/>
    <mergeCell ref="J56:K56"/>
    <mergeCell ref="B57:E57"/>
    <mergeCell ref="J57:K57"/>
    <mergeCell ref="B65:E65"/>
    <mergeCell ref="J65:K65"/>
    <mergeCell ref="B66:E66"/>
    <mergeCell ref="J66:K66"/>
    <mergeCell ref="B67:E67"/>
    <mergeCell ref="J67:K67"/>
    <mergeCell ref="B62:E62"/>
    <mergeCell ref="J62:K62"/>
    <mergeCell ref="B63:E63"/>
    <mergeCell ref="J63:K63"/>
    <mergeCell ref="B64:E64"/>
    <mergeCell ref="J64:K64"/>
    <mergeCell ref="B71:E71"/>
    <mergeCell ref="J71:K71"/>
    <mergeCell ref="B72:E72"/>
    <mergeCell ref="J72:K72"/>
    <mergeCell ref="B68:E68"/>
    <mergeCell ref="J68:K68"/>
    <mergeCell ref="B69:E69"/>
    <mergeCell ref="J69:K69"/>
    <mergeCell ref="B70:E70"/>
    <mergeCell ref="J70:K70"/>
    <mergeCell ref="B76:E76"/>
    <mergeCell ref="J76:K76"/>
    <mergeCell ref="B77:E77"/>
    <mergeCell ref="J77:K77"/>
    <mergeCell ref="B78:E78"/>
    <mergeCell ref="J78:K78"/>
    <mergeCell ref="B73:E73"/>
    <mergeCell ref="J73:K73"/>
    <mergeCell ref="B74:E74"/>
    <mergeCell ref="J74:K74"/>
    <mergeCell ref="B75:E75"/>
    <mergeCell ref="J75:K75"/>
    <mergeCell ref="B82:E82"/>
    <mergeCell ref="J82:K82"/>
    <mergeCell ref="B83:F83"/>
    <mergeCell ref="J83:K83"/>
    <mergeCell ref="B84:E84"/>
    <mergeCell ref="J84:K84"/>
    <mergeCell ref="B79:E79"/>
    <mergeCell ref="J79:K79"/>
    <mergeCell ref="B80:E80"/>
    <mergeCell ref="J80:K80"/>
    <mergeCell ref="B81:E81"/>
    <mergeCell ref="J81:K81"/>
    <mergeCell ref="B88:E88"/>
    <mergeCell ref="J88:K88"/>
    <mergeCell ref="B89:E89"/>
    <mergeCell ref="J89:K89"/>
    <mergeCell ref="B90:E90"/>
    <mergeCell ref="J90:K90"/>
    <mergeCell ref="B85:E85"/>
    <mergeCell ref="J85:K85"/>
    <mergeCell ref="B86:E86"/>
    <mergeCell ref="J86:K86"/>
    <mergeCell ref="B87:E87"/>
    <mergeCell ref="J87:K87"/>
    <mergeCell ref="B94:F94"/>
    <mergeCell ref="J94:K94"/>
    <mergeCell ref="B95:E95"/>
    <mergeCell ref="J95:K95"/>
    <mergeCell ref="B96:E96"/>
    <mergeCell ref="J96:K96"/>
    <mergeCell ref="B91:E91"/>
    <mergeCell ref="J91:K91"/>
    <mergeCell ref="B92:E92"/>
    <mergeCell ref="J92:K92"/>
    <mergeCell ref="B93:E93"/>
    <mergeCell ref="J93:K93"/>
    <mergeCell ref="B100:E100"/>
    <mergeCell ref="J100:K100"/>
    <mergeCell ref="B101:E101"/>
    <mergeCell ref="J101:K101"/>
    <mergeCell ref="B102:E102"/>
    <mergeCell ref="J102:K102"/>
    <mergeCell ref="B97:F97"/>
    <mergeCell ref="J97:K97"/>
    <mergeCell ref="B98:E98"/>
    <mergeCell ref="J98:K98"/>
    <mergeCell ref="B99:E99"/>
    <mergeCell ref="J99:K99"/>
    <mergeCell ref="B106:F106"/>
    <mergeCell ref="J106:K106"/>
    <mergeCell ref="B107:F107"/>
    <mergeCell ref="J107:K107"/>
    <mergeCell ref="X107:Y107"/>
    <mergeCell ref="B108:F108"/>
    <mergeCell ref="J108:K108"/>
    <mergeCell ref="B103:E103"/>
    <mergeCell ref="J103:K103"/>
    <mergeCell ref="B104:E104"/>
    <mergeCell ref="J104:K104"/>
    <mergeCell ref="B105:E105"/>
    <mergeCell ref="J105:K105"/>
    <mergeCell ref="B112:D112"/>
    <mergeCell ref="J112:K112"/>
    <mergeCell ref="B113:D113"/>
    <mergeCell ref="J113:K113"/>
    <mergeCell ref="B114:E114"/>
    <mergeCell ref="J114:K114"/>
    <mergeCell ref="B109:E109"/>
    <mergeCell ref="J109:K109"/>
    <mergeCell ref="B110:F110"/>
    <mergeCell ref="J110:K110"/>
    <mergeCell ref="B111:E111"/>
    <mergeCell ref="J111:K111"/>
    <mergeCell ref="B117:F117"/>
    <mergeCell ref="J117:K117"/>
    <mergeCell ref="B118:E118"/>
    <mergeCell ref="J118:K118"/>
    <mergeCell ref="B119:E119"/>
    <mergeCell ref="J119:K119"/>
    <mergeCell ref="B115:D115"/>
    <mergeCell ref="J115:K115"/>
    <mergeCell ref="B116:D116"/>
    <mergeCell ref="J116:K116"/>
    <mergeCell ref="B123:E123"/>
    <mergeCell ref="J123:K123"/>
    <mergeCell ref="U123:V123"/>
    <mergeCell ref="B124:E124"/>
    <mergeCell ref="J124:K124"/>
    <mergeCell ref="B125:E125"/>
    <mergeCell ref="J125:K125"/>
    <mergeCell ref="B120:E120"/>
    <mergeCell ref="J120:K120"/>
    <mergeCell ref="B121:E121"/>
    <mergeCell ref="J121:K121"/>
    <mergeCell ref="B122:F122"/>
    <mergeCell ref="J122:K122"/>
    <mergeCell ref="B129:E129"/>
    <mergeCell ref="J129:K129"/>
    <mergeCell ref="B130:E130"/>
    <mergeCell ref="J130:K130"/>
    <mergeCell ref="B131:E131"/>
    <mergeCell ref="J131:K131"/>
    <mergeCell ref="B126:E126"/>
    <mergeCell ref="J126:K126"/>
    <mergeCell ref="B127:E127"/>
    <mergeCell ref="J127:K127"/>
    <mergeCell ref="B128:E128"/>
    <mergeCell ref="J128:K128"/>
    <mergeCell ref="B135:E135"/>
    <mergeCell ref="J135:K135"/>
    <mergeCell ref="B136:E136"/>
    <mergeCell ref="J136:K136"/>
    <mergeCell ref="B137:E137"/>
    <mergeCell ref="J137:K137"/>
    <mergeCell ref="B132:E132"/>
    <mergeCell ref="J132:K132"/>
    <mergeCell ref="B133:E133"/>
    <mergeCell ref="J133:K133"/>
    <mergeCell ref="B134:E134"/>
    <mergeCell ref="J134:K134"/>
    <mergeCell ref="B141:E141"/>
    <mergeCell ref="J141:K141"/>
    <mergeCell ref="B142:E142"/>
    <mergeCell ref="J142:K142"/>
    <mergeCell ref="B143:E143"/>
    <mergeCell ref="J143:K143"/>
    <mergeCell ref="B138:E138"/>
    <mergeCell ref="J138:K138"/>
    <mergeCell ref="B139:E139"/>
    <mergeCell ref="J139:K139"/>
    <mergeCell ref="B140:E140"/>
    <mergeCell ref="J140:K140"/>
    <mergeCell ref="B147:E147"/>
    <mergeCell ref="J147:K147"/>
    <mergeCell ref="B148:E148"/>
    <mergeCell ref="J148:K148"/>
    <mergeCell ref="B149:E149"/>
    <mergeCell ref="J149:K149"/>
    <mergeCell ref="B144:E144"/>
    <mergeCell ref="J144:K144"/>
    <mergeCell ref="B145:E145"/>
    <mergeCell ref="J145:K145"/>
    <mergeCell ref="B146:E146"/>
    <mergeCell ref="J146:K146"/>
    <mergeCell ref="B153:E153"/>
    <mergeCell ref="J153:K153"/>
    <mergeCell ref="B154:E154"/>
    <mergeCell ref="J154:K154"/>
    <mergeCell ref="B155:E155"/>
    <mergeCell ref="J155:K155"/>
    <mergeCell ref="B150:E150"/>
    <mergeCell ref="J150:K150"/>
    <mergeCell ref="B151:E151"/>
    <mergeCell ref="J151:K151"/>
    <mergeCell ref="B152:E152"/>
    <mergeCell ref="J152:K152"/>
    <mergeCell ref="Z160:AA160"/>
    <mergeCell ref="B161:E161"/>
    <mergeCell ref="J161:K161"/>
    <mergeCell ref="B156:E156"/>
    <mergeCell ref="J156:K156"/>
    <mergeCell ref="B157:E157"/>
    <mergeCell ref="J157:K157"/>
    <mergeCell ref="B158:E158"/>
    <mergeCell ref="J158:K158"/>
    <mergeCell ref="B162:E162"/>
    <mergeCell ref="J162:K162"/>
    <mergeCell ref="B163:E163"/>
    <mergeCell ref="J163:K163"/>
    <mergeCell ref="B164:E164"/>
    <mergeCell ref="J164:K164"/>
    <mergeCell ref="B159:E159"/>
    <mergeCell ref="J159:K159"/>
    <mergeCell ref="B160:E160"/>
    <mergeCell ref="J160:K160"/>
    <mergeCell ref="B168:E168"/>
    <mergeCell ref="J168:K168"/>
    <mergeCell ref="B169:F169"/>
    <mergeCell ref="J169:K169"/>
    <mergeCell ref="B170:E170"/>
    <mergeCell ref="J170:K170"/>
    <mergeCell ref="B165:E165"/>
    <mergeCell ref="J165:K165"/>
    <mergeCell ref="B166:E166"/>
    <mergeCell ref="J166:K166"/>
    <mergeCell ref="B167:F167"/>
    <mergeCell ref="J167:K167"/>
    <mergeCell ref="B174:E174"/>
    <mergeCell ref="J174:K174"/>
    <mergeCell ref="B175:E175"/>
    <mergeCell ref="J175:K175"/>
    <mergeCell ref="B176:E176"/>
    <mergeCell ref="J176:K176"/>
    <mergeCell ref="B171:E171"/>
    <mergeCell ref="J171:K171"/>
    <mergeCell ref="B172:E172"/>
    <mergeCell ref="J172:K172"/>
    <mergeCell ref="B173:E173"/>
    <mergeCell ref="J173:K173"/>
    <mergeCell ref="B180:E180"/>
    <mergeCell ref="J180:K180"/>
    <mergeCell ref="B181:E181"/>
    <mergeCell ref="J181:K181"/>
    <mergeCell ref="B182:E182"/>
    <mergeCell ref="J182:K182"/>
    <mergeCell ref="B177:E177"/>
    <mergeCell ref="J177:K177"/>
    <mergeCell ref="B178:E178"/>
    <mergeCell ref="J178:K178"/>
    <mergeCell ref="B179:E179"/>
    <mergeCell ref="J179:K179"/>
    <mergeCell ref="B186:E186"/>
    <mergeCell ref="J186:K186"/>
    <mergeCell ref="B187:E187"/>
    <mergeCell ref="J187:K187"/>
    <mergeCell ref="B188:E188"/>
    <mergeCell ref="J188:K188"/>
    <mergeCell ref="B183:E183"/>
    <mergeCell ref="J183:K183"/>
    <mergeCell ref="B184:E184"/>
    <mergeCell ref="J184:K184"/>
    <mergeCell ref="B185:E185"/>
    <mergeCell ref="J185:K185"/>
    <mergeCell ref="B192:E192"/>
    <mergeCell ref="J192:K192"/>
    <mergeCell ref="B193:E193"/>
    <mergeCell ref="J193:K193"/>
    <mergeCell ref="B194:E194"/>
    <mergeCell ref="J194:K194"/>
    <mergeCell ref="B189:E189"/>
    <mergeCell ref="J189:K189"/>
    <mergeCell ref="B190:E190"/>
    <mergeCell ref="J190:K190"/>
    <mergeCell ref="B191:E191"/>
    <mergeCell ref="J191:K191"/>
    <mergeCell ref="B198:E198"/>
    <mergeCell ref="J198:K198"/>
    <mergeCell ref="B199:E199"/>
    <mergeCell ref="J199:K199"/>
    <mergeCell ref="B200:E200"/>
    <mergeCell ref="J200:K200"/>
    <mergeCell ref="B195:E195"/>
    <mergeCell ref="J195:K195"/>
    <mergeCell ref="B196:E196"/>
    <mergeCell ref="J196:K196"/>
    <mergeCell ref="B197:E197"/>
    <mergeCell ref="J197:K197"/>
    <mergeCell ref="B204:E204"/>
    <mergeCell ref="J204:K204"/>
    <mergeCell ref="B205:E205"/>
    <mergeCell ref="J205:K205"/>
    <mergeCell ref="B206:E206"/>
    <mergeCell ref="J206:K206"/>
    <mergeCell ref="B201:F201"/>
    <mergeCell ref="J201:K201"/>
    <mergeCell ref="B202:E202"/>
    <mergeCell ref="J202:K202"/>
    <mergeCell ref="B203:F203"/>
    <mergeCell ref="J203:K203"/>
    <mergeCell ref="B210:E210"/>
    <mergeCell ref="J210:K210"/>
    <mergeCell ref="B211:E211"/>
    <mergeCell ref="J211:K211"/>
    <mergeCell ref="B212:E212"/>
    <mergeCell ref="J212:K212"/>
    <mergeCell ref="B207:E207"/>
    <mergeCell ref="J207:K207"/>
    <mergeCell ref="B208:E208"/>
    <mergeCell ref="J208:K208"/>
    <mergeCell ref="B209:E209"/>
    <mergeCell ref="J209:K209"/>
    <mergeCell ref="B216:E216"/>
    <mergeCell ref="J216:K216"/>
    <mergeCell ref="B217:E217"/>
    <mergeCell ref="J217:K217"/>
    <mergeCell ref="B218:E218"/>
    <mergeCell ref="J218:K218"/>
    <mergeCell ref="B213:E213"/>
    <mergeCell ref="J213:K213"/>
    <mergeCell ref="B214:E214"/>
    <mergeCell ref="J214:K214"/>
    <mergeCell ref="B215:E215"/>
    <mergeCell ref="J215:K215"/>
    <mergeCell ref="B224:E224"/>
    <mergeCell ref="J224:K224"/>
    <mergeCell ref="B227:E227"/>
    <mergeCell ref="J227:K227"/>
    <mergeCell ref="B222:E222"/>
    <mergeCell ref="J222:K222"/>
    <mergeCell ref="B223:E223"/>
    <mergeCell ref="J223:K223"/>
    <mergeCell ref="B219:E219"/>
    <mergeCell ref="J219:K219"/>
    <mergeCell ref="B220:E220"/>
    <mergeCell ref="J220:K220"/>
    <mergeCell ref="B221:E221"/>
    <mergeCell ref="J221:K221"/>
    <mergeCell ref="B231:E231"/>
    <mergeCell ref="J231:K231"/>
    <mergeCell ref="B232:E232"/>
    <mergeCell ref="J232:K232"/>
    <mergeCell ref="B234:E234"/>
    <mergeCell ref="J234:K234"/>
    <mergeCell ref="B228:E228"/>
    <mergeCell ref="J228:K228"/>
    <mergeCell ref="B229:E229"/>
    <mergeCell ref="J229:K229"/>
    <mergeCell ref="B230:E230"/>
    <mergeCell ref="J230:K230"/>
    <mergeCell ref="B233:E233"/>
    <mergeCell ref="J233:K233"/>
    <mergeCell ref="B238:E238"/>
    <mergeCell ref="J238:K238"/>
    <mergeCell ref="B239:E239"/>
    <mergeCell ref="J239:K239"/>
    <mergeCell ref="B240:D240"/>
    <mergeCell ref="J240:K240"/>
    <mergeCell ref="B235:E235"/>
    <mergeCell ref="J235:K235"/>
    <mergeCell ref="B236:E236"/>
    <mergeCell ref="J236:K236"/>
    <mergeCell ref="B237:E237"/>
    <mergeCell ref="F237:G237"/>
    <mergeCell ref="J237:K237"/>
    <mergeCell ref="B244:E244"/>
    <mergeCell ref="J244:K244"/>
    <mergeCell ref="B245:E245"/>
    <mergeCell ref="J245:K245"/>
    <mergeCell ref="B246:E246"/>
    <mergeCell ref="J246:K246"/>
    <mergeCell ref="B241:E241"/>
    <mergeCell ref="J241:K241"/>
    <mergeCell ref="B242:E242"/>
    <mergeCell ref="J242:K242"/>
    <mergeCell ref="B243:E243"/>
    <mergeCell ref="J243:K243"/>
    <mergeCell ref="B250:E250"/>
    <mergeCell ref="J250:K250"/>
    <mergeCell ref="B251:E251"/>
    <mergeCell ref="J251:K251"/>
    <mergeCell ref="B252:E252"/>
    <mergeCell ref="J252:K252"/>
    <mergeCell ref="B247:E247"/>
    <mergeCell ref="J247:K247"/>
    <mergeCell ref="B248:E248"/>
    <mergeCell ref="J248:K248"/>
    <mergeCell ref="B249:E249"/>
    <mergeCell ref="J249:K249"/>
    <mergeCell ref="B256:E256"/>
    <mergeCell ref="J256:K256"/>
    <mergeCell ref="B257:E257"/>
    <mergeCell ref="J257:K257"/>
    <mergeCell ref="B258:E258"/>
    <mergeCell ref="J258:K258"/>
    <mergeCell ref="B253:E253"/>
    <mergeCell ref="J253:K253"/>
    <mergeCell ref="B254:E254"/>
    <mergeCell ref="J254:K254"/>
    <mergeCell ref="B255:E255"/>
    <mergeCell ref="J255:K255"/>
    <mergeCell ref="B262:E262"/>
    <mergeCell ref="J262:K262"/>
    <mergeCell ref="B263:E263"/>
    <mergeCell ref="J263:K263"/>
    <mergeCell ref="B264:E264"/>
    <mergeCell ref="J264:K264"/>
    <mergeCell ref="B259:D259"/>
    <mergeCell ref="J259:K259"/>
    <mergeCell ref="B260:E260"/>
    <mergeCell ref="J260:K260"/>
    <mergeCell ref="B261:E261"/>
    <mergeCell ref="J261:K261"/>
    <mergeCell ref="B268:E268"/>
    <mergeCell ref="J268:K268"/>
    <mergeCell ref="B269:E269"/>
    <mergeCell ref="J269:K269"/>
    <mergeCell ref="B270:E270"/>
    <mergeCell ref="J270:K270"/>
    <mergeCell ref="B265:E265"/>
    <mergeCell ref="J265:K265"/>
    <mergeCell ref="B266:E266"/>
    <mergeCell ref="J266:K266"/>
    <mergeCell ref="B267:E267"/>
    <mergeCell ref="J267:K267"/>
    <mergeCell ref="B274:E274"/>
    <mergeCell ref="J274:K274"/>
    <mergeCell ref="B275:E275"/>
    <mergeCell ref="J275:K275"/>
    <mergeCell ref="B276:E276"/>
    <mergeCell ref="J276:K276"/>
    <mergeCell ref="B271:E271"/>
    <mergeCell ref="J271:K271"/>
    <mergeCell ref="B272:E272"/>
    <mergeCell ref="J272:K272"/>
    <mergeCell ref="B273:E273"/>
    <mergeCell ref="J273:K273"/>
    <mergeCell ref="B280:E280"/>
    <mergeCell ref="J280:K280"/>
    <mergeCell ref="B281:E281"/>
    <mergeCell ref="J281:K281"/>
    <mergeCell ref="B282:D282"/>
    <mergeCell ref="J282:K282"/>
    <mergeCell ref="B277:E277"/>
    <mergeCell ref="J277:K277"/>
    <mergeCell ref="B278:E278"/>
    <mergeCell ref="J278:K278"/>
    <mergeCell ref="B279:E279"/>
    <mergeCell ref="J279:K279"/>
    <mergeCell ref="B286:E286"/>
    <mergeCell ref="J286:K286"/>
    <mergeCell ref="B287:E287"/>
    <mergeCell ref="J287:K287"/>
    <mergeCell ref="B288:E288"/>
    <mergeCell ref="J288:K288"/>
    <mergeCell ref="B283:D283"/>
    <mergeCell ref="J283:K283"/>
    <mergeCell ref="B284:E284"/>
    <mergeCell ref="J284:K284"/>
    <mergeCell ref="B285:E285"/>
    <mergeCell ref="J285:K285"/>
    <mergeCell ref="B292:E292"/>
    <mergeCell ref="J292:K292"/>
    <mergeCell ref="B293:E293"/>
    <mergeCell ref="J293:K293"/>
    <mergeCell ref="B294:E294"/>
    <mergeCell ref="J294:K294"/>
    <mergeCell ref="B289:E289"/>
    <mergeCell ref="J289:K289"/>
    <mergeCell ref="B290:E290"/>
    <mergeCell ref="J290:K290"/>
    <mergeCell ref="B291:E291"/>
    <mergeCell ref="J291:K291"/>
    <mergeCell ref="B299:E299"/>
    <mergeCell ref="J299:K299"/>
    <mergeCell ref="B300:E300"/>
    <mergeCell ref="J300:K300"/>
    <mergeCell ref="B301:E301"/>
    <mergeCell ref="J301:K301"/>
    <mergeCell ref="B295:E295"/>
    <mergeCell ref="J295:K295"/>
    <mergeCell ref="B296:E296"/>
    <mergeCell ref="J296:K296"/>
    <mergeCell ref="B297:E297"/>
    <mergeCell ref="J297:K297"/>
    <mergeCell ref="B298:E298"/>
    <mergeCell ref="J298:K298"/>
    <mergeCell ref="B306:E306"/>
    <mergeCell ref="J306:K306"/>
    <mergeCell ref="B309:E309"/>
    <mergeCell ref="J309:K309"/>
    <mergeCell ref="B302:E302"/>
    <mergeCell ref="J302:K302"/>
    <mergeCell ref="B303:E303"/>
    <mergeCell ref="J303:K303"/>
    <mergeCell ref="B304:D304"/>
    <mergeCell ref="J304:K304"/>
    <mergeCell ref="B327:D327"/>
    <mergeCell ref="B321:D321"/>
    <mergeCell ref="J321:K321"/>
    <mergeCell ref="A324:D324"/>
    <mergeCell ref="O324:P324"/>
    <mergeCell ref="A325:B325"/>
    <mergeCell ref="O325:P325"/>
    <mergeCell ref="B317:E317"/>
    <mergeCell ref="J317:K317"/>
    <mergeCell ref="B318:E318"/>
    <mergeCell ref="J318:K318"/>
    <mergeCell ref="B319:E319"/>
    <mergeCell ref="J319:K319"/>
    <mergeCell ref="B61:E61"/>
    <mergeCell ref="J61:K61"/>
    <mergeCell ref="B307:D307"/>
    <mergeCell ref="J307:K307"/>
    <mergeCell ref="B308:D308"/>
    <mergeCell ref="J308:K308"/>
    <mergeCell ref="B320:E320"/>
    <mergeCell ref="J320:K320"/>
    <mergeCell ref="B314:E314"/>
    <mergeCell ref="J314:K314"/>
    <mergeCell ref="B313:E313"/>
    <mergeCell ref="J313:K313"/>
    <mergeCell ref="B315:E315"/>
    <mergeCell ref="J315:K315"/>
    <mergeCell ref="B316:E316"/>
    <mergeCell ref="J316:K316"/>
    <mergeCell ref="B310:E310"/>
    <mergeCell ref="J310:K310"/>
    <mergeCell ref="B311:E311"/>
    <mergeCell ref="J311:K311"/>
    <mergeCell ref="B312:E312"/>
    <mergeCell ref="J312:K312"/>
    <mergeCell ref="B305:E305"/>
    <mergeCell ref="J305:K305"/>
  </mergeCells>
  <pageMargins left="0.23622047244094491" right="0.23622047244094491" top="0.74803149606299213" bottom="0.35433070866141736" header="0.31496062992125984" footer="0.31496062992125984"/>
  <pageSetup paperSize="9" scale="5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330"/>
  <sheetViews>
    <sheetView view="pageBreakPreview" topLeftCell="A7" zoomScaleNormal="100" zoomScaleSheetLayoutView="100" workbookViewId="0">
      <selection activeCell="L297" sqref="L297"/>
    </sheetView>
  </sheetViews>
  <sheetFormatPr defaultRowHeight="15" x14ac:dyDescent="0.25"/>
  <cols>
    <col min="1" max="1" width="25" style="1" customWidth="1"/>
    <col min="2" max="2" width="14" style="1" customWidth="1"/>
    <col min="3" max="3" width="3.85546875" style="1" customWidth="1"/>
    <col min="4" max="4" width="12.5703125" style="1" customWidth="1"/>
    <col min="5" max="5" width="7.5703125" style="1" hidden="1" customWidth="1"/>
    <col min="6" max="6" width="0.28515625" style="1" hidden="1" customWidth="1"/>
    <col min="7" max="7" width="1.85546875" style="1" hidden="1" customWidth="1"/>
    <col min="8" max="8" width="0.140625" style="1" hidden="1" customWidth="1"/>
    <col min="9" max="9" width="0.42578125" style="1" hidden="1" customWidth="1"/>
    <col min="10" max="10" width="8.140625" style="1" customWidth="1"/>
    <col min="11" max="11" width="15.28515625" style="1" customWidth="1"/>
    <col min="12" max="12" width="40.85546875" style="1" customWidth="1"/>
    <col min="13" max="13" width="25.7109375" style="1" customWidth="1"/>
    <col min="14" max="14" width="11" style="1" customWidth="1"/>
    <col min="15" max="15" width="18.5703125" style="1" customWidth="1"/>
    <col min="16" max="16" width="16" style="1" customWidth="1"/>
    <col min="17" max="17" width="16.85546875" style="30" customWidth="1"/>
    <col min="18" max="18" width="15.85546875" style="1" customWidth="1"/>
    <col min="19" max="19" width="20.7109375" style="1" customWidth="1"/>
    <col min="20" max="20" width="15.7109375" style="1" customWidth="1"/>
    <col min="21" max="21" width="28.42578125" style="1" customWidth="1"/>
    <col min="22" max="25" width="23.85546875" style="1" customWidth="1"/>
    <col min="26" max="16384" width="9.140625" style="1"/>
  </cols>
  <sheetData>
    <row r="1" spans="1:23" x14ac:dyDescent="0.25">
      <c r="Q1" s="210"/>
      <c r="R1" s="211"/>
      <c r="S1" s="211"/>
    </row>
    <row r="2" spans="1:23" ht="70.5" customHeight="1" x14ac:dyDescent="0.25">
      <c r="A2" s="212" t="s">
        <v>604</v>
      </c>
      <c r="B2" s="212"/>
      <c r="C2" s="212"/>
      <c r="D2" s="212"/>
      <c r="E2" s="212"/>
      <c r="F2" s="212"/>
      <c r="G2" s="212"/>
      <c r="H2" s="212"/>
      <c r="I2" s="212"/>
      <c r="J2" s="212"/>
      <c r="K2" s="212"/>
      <c r="L2" s="212"/>
      <c r="M2" s="212"/>
      <c r="N2" s="212"/>
      <c r="O2" s="212"/>
      <c r="P2" s="212"/>
      <c r="Q2" s="212"/>
      <c r="R2" s="212"/>
      <c r="S2" s="212"/>
    </row>
    <row r="3" spans="1:23" ht="15" customHeight="1" x14ac:dyDescent="0.25">
      <c r="A3" s="38"/>
      <c r="B3" s="38"/>
      <c r="C3" s="38"/>
      <c r="D3" s="38"/>
      <c r="E3" s="38"/>
      <c r="F3" s="38"/>
      <c r="G3" s="38"/>
      <c r="H3" s="38"/>
      <c r="I3" s="38"/>
      <c r="J3" s="38"/>
      <c r="K3" s="213"/>
      <c r="L3" s="213"/>
      <c r="M3" s="213"/>
      <c r="N3" s="213"/>
      <c r="O3" s="213"/>
      <c r="P3" s="38"/>
      <c r="Q3" s="38"/>
      <c r="R3" s="38"/>
      <c r="S3" s="39" t="s">
        <v>0</v>
      </c>
    </row>
    <row r="4" spans="1:23" x14ac:dyDescent="0.25">
      <c r="E4" s="40"/>
      <c r="F4" s="40"/>
      <c r="G4" s="40"/>
      <c r="H4" s="40"/>
      <c r="I4" s="40"/>
      <c r="K4" s="40"/>
      <c r="L4" s="40"/>
      <c r="M4" s="40"/>
      <c r="O4" s="40"/>
      <c r="P4" s="40"/>
      <c r="Q4" s="40"/>
      <c r="R4" s="41" t="s">
        <v>1</v>
      </c>
      <c r="S4" s="42" t="s">
        <v>2</v>
      </c>
    </row>
    <row r="5" spans="1:23" x14ac:dyDescent="0.25">
      <c r="A5" s="43"/>
      <c r="B5" s="43"/>
      <c r="C5" s="43"/>
      <c r="D5" s="43"/>
      <c r="E5" s="43"/>
      <c r="F5" s="43"/>
      <c r="G5" s="43"/>
      <c r="H5" s="43"/>
      <c r="I5" s="43"/>
      <c r="J5" s="231" t="s">
        <v>605</v>
      </c>
      <c r="K5" s="231"/>
      <c r="L5" s="231"/>
      <c r="M5" s="231"/>
      <c r="N5" s="43"/>
      <c r="O5" s="43"/>
      <c r="P5" s="43"/>
      <c r="Q5" s="43"/>
      <c r="R5" s="41" t="s">
        <v>3</v>
      </c>
      <c r="S5" s="42"/>
    </row>
    <row r="6" spans="1:23" ht="26.25" x14ac:dyDescent="0.25">
      <c r="C6" s="40"/>
      <c r="Q6" s="1"/>
      <c r="R6" s="44" t="s">
        <v>4</v>
      </c>
      <c r="S6" s="42" t="s">
        <v>607</v>
      </c>
    </row>
    <row r="7" spans="1:23" x14ac:dyDescent="0.25">
      <c r="A7" s="215" t="s">
        <v>5</v>
      </c>
      <c r="B7" s="215"/>
      <c r="C7" s="215"/>
      <c r="D7" s="215"/>
      <c r="E7" s="215"/>
      <c r="F7" s="215"/>
      <c r="G7" s="215"/>
      <c r="H7" s="215"/>
      <c r="I7" s="215"/>
      <c r="J7" s="215"/>
      <c r="K7" s="215" t="s">
        <v>56</v>
      </c>
      <c r="L7" s="215"/>
      <c r="M7" s="215"/>
      <c r="N7" s="215"/>
      <c r="O7" s="215"/>
      <c r="P7" s="215"/>
      <c r="Q7" s="215"/>
      <c r="R7" s="217" t="s">
        <v>6</v>
      </c>
      <c r="S7" s="218"/>
    </row>
    <row r="8" spans="1:23" x14ac:dyDescent="0.25">
      <c r="A8" s="215"/>
      <c r="B8" s="215"/>
      <c r="C8" s="215"/>
      <c r="D8" s="215"/>
      <c r="E8" s="215"/>
      <c r="F8" s="215"/>
      <c r="G8" s="215"/>
      <c r="H8" s="215"/>
      <c r="I8" s="215"/>
      <c r="J8" s="215"/>
      <c r="K8" s="216"/>
      <c r="L8" s="216"/>
      <c r="M8" s="216"/>
      <c r="N8" s="216"/>
      <c r="O8" s="216"/>
      <c r="P8" s="216"/>
      <c r="Q8" s="216"/>
      <c r="R8" s="217"/>
      <c r="S8" s="219"/>
    </row>
    <row r="9" spans="1:23" x14ac:dyDescent="0.25">
      <c r="A9" s="176" t="s">
        <v>7</v>
      </c>
      <c r="B9" s="176"/>
      <c r="C9" s="176"/>
      <c r="D9" s="176"/>
      <c r="E9" s="176"/>
      <c r="F9" s="176"/>
      <c r="G9" s="176"/>
      <c r="H9" s="176"/>
      <c r="I9" s="176"/>
      <c r="J9" s="176"/>
      <c r="K9" s="220" t="s">
        <v>26</v>
      </c>
      <c r="L9" s="220"/>
      <c r="M9" s="220"/>
      <c r="N9" s="220"/>
      <c r="O9" s="220"/>
      <c r="P9" s="220"/>
      <c r="Q9" s="220"/>
      <c r="R9" s="41" t="s">
        <v>8</v>
      </c>
      <c r="S9" s="42" t="s">
        <v>9</v>
      </c>
    </row>
    <row r="10" spans="1:23" x14ac:dyDescent="0.25">
      <c r="A10" s="43" t="s">
        <v>175</v>
      </c>
      <c r="B10" s="43"/>
      <c r="C10" s="43"/>
      <c r="D10" s="43"/>
      <c r="E10" s="43"/>
      <c r="F10" s="43"/>
      <c r="G10" s="43"/>
      <c r="H10" s="43"/>
      <c r="I10" s="43"/>
      <c r="J10" s="43"/>
      <c r="K10" s="43"/>
      <c r="L10" s="43"/>
      <c r="Q10" s="1"/>
      <c r="R10" s="45" t="s">
        <v>10</v>
      </c>
      <c r="S10" s="42" t="s">
        <v>176</v>
      </c>
    </row>
    <row r="11" spans="1:23" x14ac:dyDescent="0.25">
      <c r="P11" s="46"/>
      <c r="Q11" s="3"/>
    </row>
    <row r="12" spans="1:23" ht="25.5" customHeight="1" x14ac:dyDescent="0.25">
      <c r="A12" s="207" t="s">
        <v>11</v>
      </c>
      <c r="B12" s="207" t="s">
        <v>12</v>
      </c>
      <c r="C12" s="207"/>
      <c r="D12" s="207"/>
      <c r="E12" s="207"/>
      <c r="F12" s="33"/>
      <c r="G12" s="33"/>
      <c r="H12" s="33"/>
      <c r="I12" s="33"/>
      <c r="J12" s="196" t="s">
        <v>13</v>
      </c>
      <c r="K12" s="197"/>
      <c r="L12" s="198"/>
      <c r="M12" s="207" t="s">
        <v>28</v>
      </c>
      <c r="N12" s="207" t="s">
        <v>14</v>
      </c>
      <c r="O12" s="165" t="s">
        <v>611</v>
      </c>
      <c r="P12" s="230" t="s">
        <v>606</v>
      </c>
      <c r="Q12" s="207" t="s">
        <v>15</v>
      </c>
      <c r="R12" s="207"/>
      <c r="S12" s="207"/>
    </row>
    <row r="13" spans="1:23" ht="15" customHeight="1" x14ac:dyDescent="0.25">
      <c r="A13" s="207"/>
      <c r="B13" s="207"/>
      <c r="C13" s="207"/>
      <c r="D13" s="207"/>
      <c r="E13" s="207"/>
      <c r="F13" s="33"/>
      <c r="G13" s="33"/>
      <c r="H13" s="33"/>
      <c r="I13" s="33"/>
      <c r="J13" s="207" t="s">
        <v>16</v>
      </c>
      <c r="K13" s="207"/>
      <c r="L13" s="208" t="s">
        <v>188</v>
      </c>
      <c r="M13" s="207"/>
      <c r="N13" s="207"/>
      <c r="O13" s="165"/>
      <c r="P13" s="230"/>
      <c r="Q13" s="207" t="s">
        <v>608</v>
      </c>
      <c r="R13" s="207" t="s">
        <v>609</v>
      </c>
      <c r="S13" s="207" t="s">
        <v>610</v>
      </c>
    </row>
    <row r="14" spans="1:23" ht="49.5" customHeight="1" x14ac:dyDescent="0.25">
      <c r="A14" s="207"/>
      <c r="B14" s="207"/>
      <c r="C14" s="207"/>
      <c r="D14" s="207"/>
      <c r="E14" s="207"/>
      <c r="F14" s="33"/>
      <c r="G14" s="33"/>
      <c r="H14" s="33"/>
      <c r="I14" s="33"/>
      <c r="J14" s="207"/>
      <c r="K14" s="207"/>
      <c r="L14" s="209"/>
      <c r="M14" s="207"/>
      <c r="N14" s="207"/>
      <c r="O14" s="165"/>
      <c r="P14" s="230"/>
      <c r="Q14" s="207"/>
      <c r="R14" s="207"/>
      <c r="S14" s="207"/>
    </row>
    <row r="15" spans="1:23" x14ac:dyDescent="0.25">
      <c r="A15" s="47">
        <v>1</v>
      </c>
      <c r="B15" s="207">
        <v>2</v>
      </c>
      <c r="C15" s="207"/>
      <c r="D15" s="207"/>
      <c r="E15" s="207"/>
      <c r="F15" s="33"/>
      <c r="G15" s="33"/>
      <c r="H15" s="33"/>
      <c r="I15" s="33"/>
      <c r="J15" s="207">
        <v>3</v>
      </c>
      <c r="K15" s="207"/>
      <c r="L15" s="33">
        <v>4</v>
      </c>
      <c r="M15" s="33">
        <v>5</v>
      </c>
      <c r="N15" s="33">
        <v>6</v>
      </c>
      <c r="O15" s="33">
        <v>7</v>
      </c>
      <c r="P15" s="93">
        <v>8</v>
      </c>
      <c r="Q15" s="33">
        <v>10</v>
      </c>
      <c r="R15" s="33">
        <v>11</v>
      </c>
      <c r="S15" s="33">
        <v>12</v>
      </c>
    </row>
    <row r="16" spans="1:23" ht="88.5" customHeight="1" x14ac:dyDescent="0.3">
      <c r="A16" s="37" t="s">
        <v>661</v>
      </c>
      <c r="B16" s="162" t="s">
        <v>310</v>
      </c>
      <c r="C16" s="163"/>
      <c r="D16" s="163"/>
      <c r="E16" s="164"/>
      <c r="F16" s="33"/>
      <c r="G16" s="33"/>
      <c r="H16" s="33"/>
      <c r="I16" s="33"/>
      <c r="J16" s="165" t="s">
        <v>190</v>
      </c>
      <c r="K16" s="165"/>
      <c r="L16" s="25" t="s">
        <v>189</v>
      </c>
      <c r="M16" s="33" t="s">
        <v>25</v>
      </c>
      <c r="N16" s="48">
        <v>1</v>
      </c>
      <c r="O16" s="2">
        <v>121299480</v>
      </c>
      <c r="P16" s="94">
        <v>83198427.120000005</v>
      </c>
      <c r="Q16" s="2">
        <v>142987810</v>
      </c>
      <c r="R16" s="2">
        <v>150566160</v>
      </c>
      <c r="S16" s="98">
        <v>157642770</v>
      </c>
      <c r="T16" s="3"/>
      <c r="U16" s="14"/>
      <c r="V16" s="19"/>
      <c r="W16" s="14">
        <f>U16+U35</f>
        <v>0</v>
      </c>
    </row>
    <row r="17" spans="1:26" ht="81" customHeight="1" x14ac:dyDescent="0.25">
      <c r="A17" s="37" t="s">
        <v>661</v>
      </c>
      <c r="B17" s="206" t="s">
        <v>311</v>
      </c>
      <c r="C17" s="206"/>
      <c r="D17" s="206"/>
      <c r="E17" s="206"/>
      <c r="F17" s="29"/>
      <c r="G17" s="29"/>
      <c r="H17" s="29"/>
      <c r="I17" s="29"/>
      <c r="J17" s="165" t="s">
        <v>323</v>
      </c>
      <c r="K17" s="165"/>
      <c r="L17" s="25" t="s">
        <v>191</v>
      </c>
      <c r="M17" s="33" t="s">
        <v>25</v>
      </c>
      <c r="N17" s="48">
        <v>2</v>
      </c>
      <c r="O17" s="2">
        <v>22182720</v>
      </c>
      <c r="P17" s="94">
        <v>20332662.670000002</v>
      </c>
      <c r="Q17" s="2">
        <v>25182340</v>
      </c>
      <c r="R17" s="2">
        <v>26003210</v>
      </c>
      <c r="S17" s="98">
        <v>27188600</v>
      </c>
      <c r="T17" s="3"/>
      <c r="U17" s="4"/>
      <c r="V17" s="5"/>
      <c r="W17" s="5"/>
      <c r="X17" s="6"/>
      <c r="Y17" s="6"/>
      <c r="Z17" s="7"/>
    </row>
    <row r="18" spans="1:26" ht="92.25" customHeight="1" x14ac:dyDescent="0.25">
      <c r="A18" s="37" t="s">
        <v>661</v>
      </c>
      <c r="B18" s="203" t="s">
        <v>192</v>
      </c>
      <c r="C18" s="204"/>
      <c r="D18" s="204"/>
      <c r="E18" s="205"/>
      <c r="F18" s="29"/>
      <c r="G18" s="29"/>
      <c r="H18" s="29"/>
      <c r="I18" s="29"/>
      <c r="J18" s="165" t="s">
        <v>193</v>
      </c>
      <c r="K18" s="165"/>
      <c r="L18" s="25" t="s">
        <v>179</v>
      </c>
      <c r="M18" s="33" t="s">
        <v>25</v>
      </c>
      <c r="N18" s="48">
        <v>3</v>
      </c>
      <c r="O18" s="2">
        <v>21319230</v>
      </c>
      <c r="P18" s="94">
        <v>15848593.039999999</v>
      </c>
      <c r="Q18" s="2">
        <v>19469690</v>
      </c>
      <c r="R18" s="2">
        <v>20890980</v>
      </c>
      <c r="S18" s="98">
        <v>22374240</v>
      </c>
      <c r="T18" s="3"/>
      <c r="U18" s="4"/>
      <c r="V18" s="5"/>
      <c r="W18" s="5"/>
      <c r="X18" s="6"/>
      <c r="Y18" s="6"/>
      <c r="Z18" s="7"/>
    </row>
    <row r="19" spans="1:26" ht="65.25" customHeight="1" x14ac:dyDescent="0.25">
      <c r="A19" s="37" t="s">
        <v>661</v>
      </c>
      <c r="B19" s="203" t="s">
        <v>21</v>
      </c>
      <c r="C19" s="204"/>
      <c r="D19" s="204"/>
      <c r="E19" s="205"/>
      <c r="F19" s="29"/>
      <c r="G19" s="29"/>
      <c r="H19" s="29"/>
      <c r="I19" s="29"/>
      <c r="J19" s="165" t="s">
        <v>194</v>
      </c>
      <c r="K19" s="165"/>
      <c r="L19" s="25" t="s">
        <v>21</v>
      </c>
      <c r="M19" s="33" t="s">
        <v>25</v>
      </c>
      <c r="N19" s="48">
        <v>4</v>
      </c>
      <c r="O19" s="2">
        <v>26938.09</v>
      </c>
      <c r="P19" s="94">
        <v>-151727.89000000001</v>
      </c>
      <c r="Q19" s="2"/>
      <c r="R19" s="2"/>
      <c r="S19" s="98"/>
      <c r="T19" s="3"/>
    </row>
    <row r="20" spans="1:26" ht="58.5" customHeight="1" x14ac:dyDescent="0.25">
      <c r="A20" s="37" t="s">
        <v>661</v>
      </c>
      <c r="B20" s="203" t="s">
        <v>22</v>
      </c>
      <c r="C20" s="204"/>
      <c r="D20" s="204"/>
      <c r="E20" s="205"/>
      <c r="F20" s="29"/>
      <c r="G20" s="29"/>
      <c r="H20" s="29"/>
      <c r="I20" s="29"/>
      <c r="J20" s="165" t="s">
        <v>195</v>
      </c>
      <c r="K20" s="165"/>
      <c r="L20" s="25" t="s">
        <v>22</v>
      </c>
      <c r="M20" s="33" t="s">
        <v>25</v>
      </c>
      <c r="N20" s="48">
        <v>5</v>
      </c>
      <c r="O20" s="2">
        <v>3517450</v>
      </c>
      <c r="P20" s="94">
        <v>7514569.5599999996</v>
      </c>
      <c r="Q20" s="2">
        <v>3643270</v>
      </c>
      <c r="R20" s="2">
        <v>3923800</v>
      </c>
      <c r="S20" s="98">
        <v>4382890</v>
      </c>
      <c r="T20" s="3"/>
    </row>
    <row r="21" spans="1:26" ht="79.5" customHeight="1" x14ac:dyDescent="0.25">
      <c r="A21" s="37" t="s">
        <v>661</v>
      </c>
      <c r="B21" s="203" t="s">
        <v>196</v>
      </c>
      <c r="C21" s="204"/>
      <c r="D21" s="204"/>
      <c r="E21" s="205"/>
      <c r="F21" s="29"/>
      <c r="G21" s="29"/>
      <c r="H21" s="29"/>
      <c r="I21" s="29"/>
      <c r="J21" s="165" t="s">
        <v>198</v>
      </c>
      <c r="K21" s="165"/>
      <c r="L21" s="25" t="s">
        <v>197</v>
      </c>
      <c r="M21" s="33" t="s">
        <v>25</v>
      </c>
      <c r="N21" s="48">
        <v>6</v>
      </c>
      <c r="O21" s="2">
        <v>2934822.06</v>
      </c>
      <c r="P21" s="94">
        <v>1261698.8500000001</v>
      </c>
      <c r="Q21" s="2">
        <v>3664000</v>
      </c>
      <c r="R21" s="2">
        <v>4104000</v>
      </c>
      <c r="S21" s="98">
        <v>4514000</v>
      </c>
      <c r="T21" s="3"/>
    </row>
    <row r="22" spans="1:26" ht="66" customHeight="1" x14ac:dyDescent="0.25">
      <c r="A22" s="37" t="s">
        <v>661</v>
      </c>
      <c r="B22" s="203" t="s">
        <v>27</v>
      </c>
      <c r="C22" s="204"/>
      <c r="D22" s="204"/>
      <c r="E22" s="205"/>
      <c r="F22" s="29"/>
      <c r="G22" s="29"/>
      <c r="H22" s="29"/>
      <c r="I22" s="29"/>
      <c r="J22" s="165" t="s">
        <v>200</v>
      </c>
      <c r="K22" s="165"/>
      <c r="L22" s="25" t="s">
        <v>199</v>
      </c>
      <c r="M22" s="33" t="s">
        <v>25</v>
      </c>
      <c r="N22" s="48">
        <v>7</v>
      </c>
      <c r="O22" s="2">
        <v>14302000</v>
      </c>
      <c r="P22" s="94">
        <v>5990599.0599999996</v>
      </c>
      <c r="Q22" s="2">
        <v>14136000</v>
      </c>
      <c r="R22" s="2">
        <v>14236000</v>
      </c>
      <c r="S22" s="98">
        <v>14236000</v>
      </c>
      <c r="T22" s="3"/>
    </row>
    <row r="23" spans="1:26" ht="50.25" customHeight="1" x14ac:dyDescent="0.25">
      <c r="A23" s="37" t="s">
        <v>661</v>
      </c>
      <c r="B23" s="203" t="s">
        <v>201</v>
      </c>
      <c r="C23" s="204"/>
      <c r="D23" s="204"/>
      <c r="E23" s="205"/>
      <c r="F23" s="29"/>
      <c r="G23" s="29"/>
      <c r="H23" s="29"/>
      <c r="I23" s="29"/>
      <c r="J23" s="165" t="s">
        <v>202</v>
      </c>
      <c r="K23" s="165"/>
      <c r="L23" s="25" t="s">
        <v>203</v>
      </c>
      <c r="M23" s="33" t="s">
        <v>25</v>
      </c>
      <c r="N23" s="48">
        <v>8</v>
      </c>
      <c r="O23" s="2">
        <v>43367000</v>
      </c>
      <c r="P23" s="94">
        <v>24094643.170000002</v>
      </c>
      <c r="Q23" s="2">
        <v>42936000</v>
      </c>
      <c r="R23" s="2">
        <v>45358000</v>
      </c>
      <c r="S23" s="98">
        <v>47920000</v>
      </c>
      <c r="T23" s="3"/>
    </row>
    <row r="24" spans="1:26" ht="52.5" customHeight="1" x14ac:dyDescent="0.25">
      <c r="A24" s="37" t="s">
        <v>661</v>
      </c>
      <c r="B24" s="199" t="s">
        <v>204</v>
      </c>
      <c r="C24" s="199"/>
      <c r="D24" s="199"/>
      <c r="E24" s="199"/>
      <c r="F24" s="29"/>
      <c r="G24" s="29"/>
      <c r="H24" s="29"/>
      <c r="I24" s="29"/>
      <c r="J24" s="165" t="s">
        <v>205</v>
      </c>
      <c r="K24" s="165"/>
      <c r="L24" s="25" t="s">
        <v>206</v>
      </c>
      <c r="M24" s="33" t="s">
        <v>25</v>
      </c>
      <c r="N24" s="48">
        <v>9</v>
      </c>
      <c r="O24" s="2">
        <v>4155333.33</v>
      </c>
      <c r="P24" s="94">
        <v>3945394.09</v>
      </c>
      <c r="Q24" s="2">
        <v>4725800</v>
      </c>
      <c r="R24" s="2">
        <v>4787800</v>
      </c>
      <c r="S24" s="98">
        <v>4849800</v>
      </c>
      <c r="T24" s="3"/>
    </row>
    <row r="25" spans="1:26" ht="87" customHeight="1" x14ac:dyDescent="0.25">
      <c r="A25" s="88" t="s">
        <v>614</v>
      </c>
      <c r="B25" s="199" t="s">
        <v>207</v>
      </c>
      <c r="C25" s="199"/>
      <c r="D25" s="199"/>
      <c r="E25" s="199"/>
      <c r="F25" s="91"/>
      <c r="G25" s="91"/>
      <c r="H25" s="91"/>
      <c r="I25" s="91"/>
      <c r="J25" s="165" t="s">
        <v>57</v>
      </c>
      <c r="K25" s="165"/>
      <c r="L25" s="25" t="s">
        <v>29</v>
      </c>
      <c r="M25" s="89" t="s">
        <v>34</v>
      </c>
      <c r="N25" s="48">
        <v>10</v>
      </c>
      <c r="O25" s="2">
        <v>2000</v>
      </c>
      <c r="P25" s="2">
        <v>2100</v>
      </c>
      <c r="Q25" s="2">
        <v>1200</v>
      </c>
      <c r="R25" s="2">
        <v>1200</v>
      </c>
      <c r="S25" s="98">
        <v>1200</v>
      </c>
      <c r="T25" s="3">
        <f>Q25+Q26+Q27+Q28+Q29+Q30+Q31+Q32+Q33</f>
        <v>29200</v>
      </c>
      <c r="U25" s="3"/>
    </row>
    <row r="26" spans="1:26" ht="104.25" customHeight="1" x14ac:dyDescent="0.25">
      <c r="A26" s="88" t="s">
        <v>642</v>
      </c>
      <c r="B26" s="199" t="s">
        <v>207</v>
      </c>
      <c r="C26" s="199"/>
      <c r="D26" s="199"/>
      <c r="E26" s="199"/>
      <c r="F26" s="91"/>
      <c r="G26" s="91"/>
      <c r="H26" s="91"/>
      <c r="I26" s="91"/>
      <c r="J26" s="165" t="s">
        <v>180</v>
      </c>
      <c r="K26" s="165"/>
      <c r="L26" s="25" t="s">
        <v>29</v>
      </c>
      <c r="M26" s="89" t="s">
        <v>181</v>
      </c>
      <c r="N26" s="48">
        <v>11</v>
      </c>
      <c r="O26" s="2">
        <v>1000</v>
      </c>
      <c r="P26" s="2">
        <v>400</v>
      </c>
      <c r="Q26" s="2">
        <v>600</v>
      </c>
      <c r="R26" s="2">
        <v>600</v>
      </c>
      <c r="S26" s="98">
        <v>600</v>
      </c>
      <c r="T26" s="3"/>
      <c r="U26" s="3"/>
    </row>
    <row r="27" spans="1:26" ht="104.25" customHeight="1" x14ac:dyDescent="0.25">
      <c r="A27" s="88" t="s">
        <v>643</v>
      </c>
      <c r="B27" s="199" t="s">
        <v>207</v>
      </c>
      <c r="C27" s="199"/>
      <c r="D27" s="199"/>
      <c r="E27" s="199"/>
      <c r="F27" s="90"/>
      <c r="G27" s="91"/>
      <c r="H27" s="87"/>
      <c r="I27" s="87"/>
      <c r="J27" s="166" t="s">
        <v>182</v>
      </c>
      <c r="K27" s="202"/>
      <c r="L27" s="25" t="s">
        <v>29</v>
      </c>
      <c r="M27" s="89" t="s">
        <v>45</v>
      </c>
      <c r="N27" s="48">
        <v>12</v>
      </c>
      <c r="O27" s="2">
        <v>2400</v>
      </c>
      <c r="P27" s="2">
        <v>5200</v>
      </c>
      <c r="Q27" s="2">
        <v>2600</v>
      </c>
      <c r="R27" s="2">
        <v>2600</v>
      </c>
      <c r="S27" s="98">
        <v>2600</v>
      </c>
      <c r="T27" s="2"/>
    </row>
    <row r="28" spans="1:26" ht="104.25" customHeight="1" x14ac:dyDescent="0.25">
      <c r="A28" s="37" t="s">
        <v>644</v>
      </c>
      <c r="B28" s="199" t="s">
        <v>207</v>
      </c>
      <c r="C28" s="199"/>
      <c r="D28" s="199"/>
      <c r="E28" s="199"/>
      <c r="F28" s="91"/>
      <c r="G28" s="91"/>
      <c r="H28" s="91"/>
      <c r="I28" s="91"/>
      <c r="J28" s="165" t="s">
        <v>58</v>
      </c>
      <c r="K28" s="165"/>
      <c r="L28" s="25" t="s">
        <v>29</v>
      </c>
      <c r="M28" s="89" t="s">
        <v>35</v>
      </c>
      <c r="N28" s="48">
        <v>13</v>
      </c>
      <c r="O28" s="2">
        <v>3590</v>
      </c>
      <c r="P28" s="2">
        <v>4800</v>
      </c>
      <c r="Q28" s="2">
        <v>4000</v>
      </c>
      <c r="R28" s="2">
        <v>4000</v>
      </c>
      <c r="S28" s="98">
        <v>4000</v>
      </c>
      <c r="T28" s="3"/>
    </row>
    <row r="29" spans="1:26" ht="112.5" customHeight="1" x14ac:dyDescent="0.25">
      <c r="A29" s="37" t="s">
        <v>662</v>
      </c>
      <c r="B29" s="199" t="s">
        <v>207</v>
      </c>
      <c r="C29" s="199"/>
      <c r="D29" s="199"/>
      <c r="E29" s="199"/>
      <c r="F29" s="91"/>
      <c r="G29" s="91"/>
      <c r="H29" s="91"/>
      <c r="I29" s="91"/>
      <c r="J29" s="165" t="s">
        <v>59</v>
      </c>
      <c r="K29" s="165"/>
      <c r="L29" s="25" t="s">
        <v>29</v>
      </c>
      <c r="M29" s="89" t="s">
        <v>40</v>
      </c>
      <c r="N29" s="48">
        <v>14</v>
      </c>
      <c r="O29" s="2">
        <v>4000</v>
      </c>
      <c r="P29" s="2">
        <v>7000</v>
      </c>
      <c r="Q29" s="2">
        <v>6200</v>
      </c>
      <c r="R29" s="2">
        <v>6200</v>
      </c>
      <c r="S29" s="98">
        <v>6200</v>
      </c>
      <c r="T29" s="3"/>
    </row>
    <row r="30" spans="1:26" ht="111.75" customHeight="1" x14ac:dyDescent="0.25">
      <c r="A30" s="88" t="s">
        <v>645</v>
      </c>
      <c r="B30" s="199" t="s">
        <v>207</v>
      </c>
      <c r="C30" s="199"/>
      <c r="D30" s="199"/>
      <c r="E30" s="199"/>
      <c r="F30" s="91"/>
      <c r="G30" s="91"/>
      <c r="H30" s="91"/>
      <c r="I30" s="91"/>
      <c r="J30" s="165" t="s">
        <v>60</v>
      </c>
      <c r="K30" s="165"/>
      <c r="L30" s="25" t="s">
        <v>29</v>
      </c>
      <c r="M30" s="89" t="s">
        <v>41</v>
      </c>
      <c r="N30" s="48">
        <v>15</v>
      </c>
      <c r="O30" s="2">
        <v>7500</v>
      </c>
      <c r="P30" s="2">
        <v>1900</v>
      </c>
      <c r="Q30" s="2">
        <v>4000</v>
      </c>
      <c r="R30" s="2">
        <v>4000</v>
      </c>
      <c r="S30" s="98">
        <v>4000</v>
      </c>
      <c r="T30" s="3"/>
    </row>
    <row r="31" spans="1:26" ht="89.25" x14ac:dyDescent="0.25">
      <c r="A31" s="88" t="s">
        <v>663</v>
      </c>
      <c r="B31" s="199" t="s">
        <v>207</v>
      </c>
      <c r="C31" s="199"/>
      <c r="D31" s="199"/>
      <c r="E31" s="199"/>
      <c r="F31" s="91"/>
      <c r="G31" s="91"/>
      <c r="H31" s="91"/>
      <c r="I31" s="91"/>
      <c r="J31" s="165" t="s">
        <v>61</v>
      </c>
      <c r="K31" s="165"/>
      <c r="L31" s="25" t="s">
        <v>29</v>
      </c>
      <c r="M31" s="89" t="s">
        <v>163</v>
      </c>
      <c r="N31" s="48">
        <v>16</v>
      </c>
      <c r="O31" s="2">
        <v>4500</v>
      </c>
      <c r="P31" s="2">
        <v>6050</v>
      </c>
      <c r="Q31" s="2">
        <v>5100</v>
      </c>
      <c r="R31" s="2">
        <v>5100</v>
      </c>
      <c r="S31" s="98">
        <v>5100</v>
      </c>
      <c r="T31" s="3"/>
    </row>
    <row r="32" spans="1:26" ht="89.25" x14ac:dyDescent="0.25">
      <c r="A32" s="88" t="s">
        <v>647</v>
      </c>
      <c r="B32" s="199" t="s">
        <v>207</v>
      </c>
      <c r="C32" s="199"/>
      <c r="D32" s="199"/>
      <c r="E32" s="199"/>
      <c r="F32" s="91"/>
      <c r="G32" s="91"/>
      <c r="H32" s="91"/>
      <c r="I32" s="91"/>
      <c r="J32" s="165" t="s">
        <v>62</v>
      </c>
      <c r="K32" s="165"/>
      <c r="L32" s="25" t="s">
        <v>29</v>
      </c>
      <c r="M32" s="89" t="s">
        <v>43</v>
      </c>
      <c r="N32" s="48">
        <v>17</v>
      </c>
      <c r="O32" s="2">
        <v>1000</v>
      </c>
      <c r="P32" s="2">
        <v>4400</v>
      </c>
      <c r="Q32" s="2">
        <v>3500</v>
      </c>
      <c r="R32" s="2">
        <v>3500</v>
      </c>
      <c r="S32" s="98">
        <v>3500</v>
      </c>
      <c r="T32" s="3"/>
    </row>
    <row r="33" spans="1:25" ht="114" customHeight="1" x14ac:dyDescent="0.25">
      <c r="A33" s="37" t="s">
        <v>664</v>
      </c>
      <c r="B33" s="199" t="s">
        <v>207</v>
      </c>
      <c r="C33" s="199"/>
      <c r="D33" s="199"/>
      <c r="E33" s="199"/>
      <c r="F33" s="91"/>
      <c r="G33" s="91"/>
      <c r="H33" s="91"/>
      <c r="I33" s="91"/>
      <c r="J33" s="165" t="s">
        <v>63</v>
      </c>
      <c r="K33" s="165"/>
      <c r="L33" s="25" t="s">
        <v>29</v>
      </c>
      <c r="M33" s="89" t="s">
        <v>36</v>
      </c>
      <c r="N33" s="48">
        <v>18</v>
      </c>
      <c r="O33" s="2">
        <v>2000</v>
      </c>
      <c r="P33" s="2">
        <v>4600</v>
      </c>
      <c r="Q33" s="2">
        <v>2000</v>
      </c>
      <c r="R33" s="2">
        <v>2000</v>
      </c>
      <c r="S33" s="98">
        <v>2000</v>
      </c>
      <c r="T33" s="3"/>
    </row>
    <row r="34" spans="1:25" ht="70.5" customHeight="1" x14ac:dyDescent="0.25">
      <c r="A34" s="37" t="s">
        <v>665</v>
      </c>
      <c r="B34" s="199" t="s">
        <v>208</v>
      </c>
      <c r="C34" s="199"/>
      <c r="D34" s="199"/>
      <c r="E34" s="199"/>
      <c r="F34" s="29"/>
      <c r="G34" s="29"/>
      <c r="H34" s="29"/>
      <c r="I34" s="29"/>
      <c r="J34" s="166" t="s">
        <v>210</v>
      </c>
      <c r="K34" s="167"/>
      <c r="L34" s="49" t="s">
        <v>209</v>
      </c>
      <c r="M34" s="33" t="s">
        <v>177</v>
      </c>
      <c r="N34" s="48">
        <v>19</v>
      </c>
      <c r="O34" s="2">
        <v>1666.67</v>
      </c>
      <c r="P34" s="94">
        <v>0</v>
      </c>
      <c r="Q34" s="2"/>
      <c r="R34" s="2"/>
      <c r="S34" s="98"/>
      <c r="T34" s="3">
        <f>Q35+Q37+Q38+Q39+Q40+Q41</f>
        <v>15132002.18</v>
      </c>
    </row>
    <row r="35" spans="1:25" ht="140.25" customHeight="1" x14ac:dyDescent="0.3">
      <c r="A35" s="37" t="s">
        <v>666</v>
      </c>
      <c r="B35" s="162" t="s">
        <v>212</v>
      </c>
      <c r="C35" s="163"/>
      <c r="D35" s="163"/>
      <c r="E35" s="164"/>
      <c r="F35" s="29"/>
      <c r="G35" s="29"/>
      <c r="H35" s="29"/>
      <c r="I35" s="29"/>
      <c r="J35" s="165" t="s">
        <v>64</v>
      </c>
      <c r="K35" s="165"/>
      <c r="L35" s="25" t="s">
        <v>320</v>
      </c>
      <c r="M35" s="33" t="s">
        <v>178</v>
      </c>
      <c r="N35" s="48">
        <v>20</v>
      </c>
      <c r="O35" s="2">
        <v>12628000</v>
      </c>
      <c r="P35" s="94">
        <v>11033222.689999999</v>
      </c>
      <c r="Q35" s="2">
        <v>8100000</v>
      </c>
      <c r="R35" s="2">
        <v>8100000</v>
      </c>
      <c r="S35" s="98">
        <v>8100000</v>
      </c>
      <c r="T35" s="3"/>
      <c r="U35" s="14"/>
    </row>
    <row r="36" spans="1:25" ht="126.75" hidden="1" customHeight="1" x14ac:dyDescent="0.3">
      <c r="A36" s="37" t="s">
        <v>595</v>
      </c>
      <c r="B36" s="162" t="s">
        <v>549</v>
      </c>
      <c r="C36" s="163"/>
      <c r="D36" s="163"/>
      <c r="E36" s="164"/>
      <c r="F36" s="29"/>
      <c r="G36" s="29"/>
      <c r="H36" s="29"/>
      <c r="I36" s="29"/>
      <c r="J36" s="165" t="s">
        <v>69</v>
      </c>
      <c r="K36" s="165"/>
      <c r="L36" s="25" t="s">
        <v>218</v>
      </c>
      <c r="M36" s="33" t="s">
        <v>178</v>
      </c>
      <c r="N36" s="48">
        <v>21</v>
      </c>
      <c r="O36" s="2">
        <v>0</v>
      </c>
      <c r="P36" s="94">
        <v>0.99</v>
      </c>
      <c r="Q36" s="2"/>
      <c r="R36" s="2"/>
      <c r="S36" s="98"/>
      <c r="T36" s="3"/>
      <c r="U36" s="14"/>
    </row>
    <row r="37" spans="1:25" ht="138.75" customHeight="1" x14ac:dyDescent="0.25">
      <c r="A37" s="37" t="s">
        <v>667</v>
      </c>
      <c r="B37" s="162" t="s">
        <v>211</v>
      </c>
      <c r="C37" s="163"/>
      <c r="D37" s="163"/>
      <c r="E37" s="164"/>
      <c r="F37" s="29"/>
      <c r="G37" s="29"/>
      <c r="H37" s="29"/>
      <c r="I37" s="29"/>
      <c r="J37" s="165" t="s">
        <v>65</v>
      </c>
      <c r="K37" s="165"/>
      <c r="L37" s="25" t="s">
        <v>320</v>
      </c>
      <c r="M37" s="33" t="s">
        <v>30</v>
      </c>
      <c r="N37" s="48">
        <v>22</v>
      </c>
      <c r="O37" s="2">
        <v>3404107.54</v>
      </c>
      <c r="P37" s="94">
        <v>3241316.14</v>
      </c>
      <c r="Q37" s="2">
        <v>3877580.42</v>
      </c>
      <c r="R37" s="2">
        <v>3877580.42</v>
      </c>
      <c r="S37" s="98">
        <v>3877580.42</v>
      </c>
      <c r="T37" s="3"/>
    </row>
    <row r="38" spans="1:25" ht="116.45" customHeight="1" x14ac:dyDescent="0.25">
      <c r="A38" s="37" t="s">
        <v>667</v>
      </c>
      <c r="B38" s="162" t="s">
        <v>213</v>
      </c>
      <c r="C38" s="163"/>
      <c r="D38" s="163"/>
      <c r="E38" s="164"/>
      <c r="F38" s="29"/>
      <c r="G38" s="29"/>
      <c r="H38" s="29"/>
      <c r="I38" s="29"/>
      <c r="J38" s="165" t="s">
        <v>66</v>
      </c>
      <c r="K38" s="165"/>
      <c r="L38" s="25" t="s">
        <v>214</v>
      </c>
      <c r="M38" s="33" t="s">
        <v>30</v>
      </c>
      <c r="N38" s="48">
        <v>23</v>
      </c>
      <c r="O38" s="2">
        <v>2503544.14</v>
      </c>
      <c r="P38" s="94">
        <v>1426859.42</v>
      </c>
      <c r="Q38" s="2">
        <v>2674257.96</v>
      </c>
      <c r="R38" s="2">
        <v>2674257.96</v>
      </c>
      <c r="S38" s="98">
        <v>2674257.96</v>
      </c>
      <c r="T38" s="3"/>
    </row>
    <row r="39" spans="1:25" ht="110.25" customHeight="1" x14ac:dyDescent="0.25">
      <c r="A39" s="37" t="s">
        <v>667</v>
      </c>
      <c r="B39" s="162" t="s">
        <v>215</v>
      </c>
      <c r="C39" s="163"/>
      <c r="D39" s="163"/>
      <c r="E39" s="164"/>
      <c r="F39" s="29"/>
      <c r="G39" s="29"/>
      <c r="H39" s="29"/>
      <c r="I39" s="29"/>
      <c r="J39" s="165" t="s">
        <v>67</v>
      </c>
      <c r="K39" s="165"/>
      <c r="L39" s="25" t="s">
        <v>216</v>
      </c>
      <c r="M39" s="33" t="s">
        <v>30</v>
      </c>
      <c r="N39" s="48">
        <v>24</v>
      </c>
      <c r="O39" s="2">
        <v>442056.65</v>
      </c>
      <c r="P39" s="94">
        <v>275985.94</v>
      </c>
      <c r="Q39" s="2">
        <v>400104.14</v>
      </c>
      <c r="R39" s="2">
        <v>400104.14</v>
      </c>
      <c r="S39" s="98">
        <v>400104.14</v>
      </c>
      <c r="T39" s="3"/>
    </row>
    <row r="40" spans="1:25" ht="90.75" customHeight="1" x14ac:dyDescent="0.25">
      <c r="A40" s="37" t="s">
        <v>667</v>
      </c>
      <c r="B40" s="162" t="s">
        <v>217</v>
      </c>
      <c r="C40" s="163"/>
      <c r="D40" s="163"/>
      <c r="E40" s="164"/>
      <c r="F40" s="29"/>
      <c r="G40" s="29"/>
      <c r="H40" s="29"/>
      <c r="I40" s="29"/>
      <c r="J40" s="165" t="s">
        <v>68</v>
      </c>
      <c r="K40" s="165"/>
      <c r="L40" s="25" t="s">
        <v>217</v>
      </c>
      <c r="M40" s="33" t="s">
        <v>30</v>
      </c>
      <c r="N40" s="48">
        <v>25</v>
      </c>
      <c r="O40" s="2">
        <v>40118.36</v>
      </c>
      <c r="P40" s="94">
        <v>33547.25</v>
      </c>
      <c r="Q40" s="2">
        <v>41525.699999999997</v>
      </c>
      <c r="R40" s="2">
        <v>41525.699999999997</v>
      </c>
      <c r="S40" s="98">
        <v>41525.699999999997</v>
      </c>
      <c r="T40" s="3"/>
    </row>
    <row r="41" spans="1:25" ht="128.25" customHeight="1" x14ac:dyDescent="0.25">
      <c r="A41" s="37" t="s">
        <v>665</v>
      </c>
      <c r="B41" s="162" t="s">
        <v>219</v>
      </c>
      <c r="C41" s="163"/>
      <c r="D41" s="163"/>
      <c r="E41" s="164"/>
      <c r="F41" s="29"/>
      <c r="G41" s="29"/>
      <c r="H41" s="35"/>
      <c r="I41" s="35"/>
      <c r="J41" s="166" t="s">
        <v>183</v>
      </c>
      <c r="K41" s="167"/>
      <c r="L41" s="50" t="s">
        <v>219</v>
      </c>
      <c r="M41" s="33" t="s">
        <v>177</v>
      </c>
      <c r="N41" s="48">
        <v>26</v>
      </c>
      <c r="O41" s="2">
        <v>3336</v>
      </c>
      <c r="P41" s="94">
        <v>105591.86</v>
      </c>
      <c r="Q41" s="2">
        <v>38533.96</v>
      </c>
      <c r="R41" s="98">
        <v>38533.96</v>
      </c>
      <c r="S41" s="98">
        <v>38533.96</v>
      </c>
      <c r="T41" s="3"/>
    </row>
    <row r="42" spans="1:25" ht="149.25" customHeight="1" x14ac:dyDescent="0.25">
      <c r="A42" s="51" t="s">
        <v>665</v>
      </c>
      <c r="B42" s="178" t="s">
        <v>328</v>
      </c>
      <c r="C42" s="179"/>
      <c r="D42" s="179"/>
      <c r="E42" s="52"/>
      <c r="F42" s="53"/>
      <c r="G42" s="54"/>
      <c r="H42" s="55"/>
      <c r="I42" s="55"/>
      <c r="J42" s="200" t="s">
        <v>327</v>
      </c>
      <c r="K42" s="201"/>
      <c r="L42" s="56" t="s">
        <v>328</v>
      </c>
      <c r="M42" s="57" t="s">
        <v>177</v>
      </c>
      <c r="N42" s="48">
        <v>27</v>
      </c>
      <c r="O42" s="18">
        <v>688.68</v>
      </c>
      <c r="P42" s="95">
        <v>0</v>
      </c>
      <c r="Q42" s="18"/>
      <c r="R42" s="18"/>
      <c r="S42" s="98"/>
      <c r="T42" s="3"/>
    </row>
    <row r="43" spans="1:25" ht="40.5" customHeight="1" x14ac:dyDescent="0.25">
      <c r="A43" s="37" t="s">
        <v>668</v>
      </c>
      <c r="B43" s="162" t="s">
        <v>23</v>
      </c>
      <c r="C43" s="163"/>
      <c r="D43" s="163"/>
      <c r="E43" s="163"/>
      <c r="F43" s="164"/>
      <c r="G43" s="29"/>
      <c r="H43" s="29"/>
      <c r="I43" s="29"/>
      <c r="J43" s="165" t="s">
        <v>220</v>
      </c>
      <c r="K43" s="165"/>
      <c r="L43" s="25" t="s">
        <v>23</v>
      </c>
      <c r="M43" s="33" t="s">
        <v>31</v>
      </c>
      <c r="N43" s="48">
        <v>28</v>
      </c>
      <c r="O43" s="2">
        <v>70000</v>
      </c>
      <c r="P43" s="94">
        <v>35514.14</v>
      </c>
      <c r="Q43" s="2">
        <v>35400</v>
      </c>
      <c r="R43" s="2">
        <v>35400</v>
      </c>
      <c r="S43" s="98">
        <v>35400</v>
      </c>
      <c r="T43" s="3"/>
    </row>
    <row r="44" spans="1:25" ht="51" customHeight="1" x14ac:dyDescent="0.25">
      <c r="A44" s="37" t="s">
        <v>669</v>
      </c>
      <c r="B44" s="199" t="s">
        <v>32</v>
      </c>
      <c r="C44" s="199"/>
      <c r="D44" s="199"/>
      <c r="E44" s="199"/>
      <c r="F44" s="29"/>
      <c r="G44" s="29"/>
      <c r="H44" s="29"/>
      <c r="I44" s="29"/>
      <c r="J44" s="165" t="s">
        <v>70</v>
      </c>
      <c r="K44" s="165"/>
      <c r="L44" s="25" t="s">
        <v>221</v>
      </c>
      <c r="M44" s="33" t="s">
        <v>87</v>
      </c>
      <c r="N44" s="48">
        <v>29</v>
      </c>
      <c r="O44" s="2">
        <v>592526.88</v>
      </c>
      <c r="P44" s="94">
        <v>444395.16</v>
      </c>
      <c r="Q44" s="2">
        <v>717860.88</v>
      </c>
      <c r="R44" s="2">
        <v>717860.88</v>
      </c>
      <c r="S44" s="98">
        <v>717860.88</v>
      </c>
      <c r="T44" s="3"/>
      <c r="U44" s="8"/>
      <c r="V44" s="5"/>
      <c r="W44" s="5"/>
      <c r="X44" s="6"/>
      <c r="Y44" s="6"/>
    </row>
    <row r="45" spans="1:25" ht="76.5" x14ac:dyDescent="0.25">
      <c r="A45" s="37" t="s">
        <v>667</v>
      </c>
      <c r="B45" s="162" t="s">
        <v>24</v>
      </c>
      <c r="C45" s="163"/>
      <c r="D45" s="163"/>
      <c r="E45" s="164"/>
      <c r="F45" s="29"/>
      <c r="G45" s="29"/>
      <c r="H45" s="29"/>
      <c r="I45" s="29"/>
      <c r="J45" s="165" t="s">
        <v>73</v>
      </c>
      <c r="K45" s="165"/>
      <c r="L45" s="25" t="s">
        <v>222</v>
      </c>
      <c r="M45" s="33" t="s">
        <v>30</v>
      </c>
      <c r="N45" s="48">
        <v>30</v>
      </c>
      <c r="O45" s="2">
        <v>185606.48</v>
      </c>
      <c r="P45" s="94">
        <v>80813.72</v>
      </c>
      <c r="Q45" s="2">
        <v>205651.97</v>
      </c>
      <c r="R45" s="2">
        <v>205651.97</v>
      </c>
      <c r="S45" s="98">
        <v>205651.97</v>
      </c>
      <c r="T45" s="3"/>
      <c r="U45" s="8"/>
      <c r="V45" s="5"/>
      <c r="W45" s="5"/>
      <c r="X45" s="6"/>
      <c r="Y45" s="6"/>
    </row>
    <row r="46" spans="1:25" ht="53.25" hidden="1" customHeight="1" x14ac:dyDescent="0.25">
      <c r="A46" s="37" t="s">
        <v>577</v>
      </c>
      <c r="B46" s="196" t="s">
        <v>71</v>
      </c>
      <c r="C46" s="197"/>
      <c r="D46" s="197"/>
      <c r="E46" s="198"/>
      <c r="F46" s="29"/>
      <c r="G46" s="29"/>
      <c r="H46" s="29"/>
      <c r="I46" s="29"/>
      <c r="J46" s="165" t="s">
        <v>72</v>
      </c>
      <c r="K46" s="165"/>
      <c r="L46" s="25" t="s">
        <v>223</v>
      </c>
      <c r="M46" s="33" t="s">
        <v>177</v>
      </c>
      <c r="N46" s="48">
        <v>31</v>
      </c>
      <c r="O46" s="2">
        <v>0</v>
      </c>
      <c r="P46" s="94">
        <v>0</v>
      </c>
      <c r="Q46" s="2">
        <v>0</v>
      </c>
      <c r="R46" s="2">
        <v>0</v>
      </c>
      <c r="S46" s="98">
        <v>0</v>
      </c>
      <c r="T46" s="3"/>
    </row>
    <row r="47" spans="1:25" ht="76.5" hidden="1" x14ac:dyDescent="0.25">
      <c r="A47" s="37" t="s">
        <v>597</v>
      </c>
      <c r="B47" s="196" t="s">
        <v>71</v>
      </c>
      <c r="C47" s="197"/>
      <c r="D47" s="197"/>
      <c r="E47" s="198"/>
      <c r="F47" s="33"/>
      <c r="G47" s="33"/>
      <c r="H47" s="33"/>
      <c r="I47" s="33"/>
      <c r="J47" s="165" t="s">
        <v>74</v>
      </c>
      <c r="K47" s="165"/>
      <c r="L47" s="25" t="s">
        <v>223</v>
      </c>
      <c r="M47" s="33" t="s">
        <v>164</v>
      </c>
      <c r="N47" s="48">
        <v>32</v>
      </c>
      <c r="O47" s="2">
        <v>0</v>
      </c>
      <c r="P47" s="94">
        <v>109562.09</v>
      </c>
      <c r="Q47" s="2">
        <v>0</v>
      </c>
      <c r="R47" s="2">
        <v>0</v>
      </c>
      <c r="S47" s="98">
        <v>0</v>
      </c>
      <c r="T47" s="3"/>
    </row>
    <row r="48" spans="1:25" ht="74.25" hidden="1" customHeight="1" x14ac:dyDescent="0.25">
      <c r="A48" s="37" t="s">
        <v>583</v>
      </c>
      <c r="B48" s="196" t="s">
        <v>71</v>
      </c>
      <c r="C48" s="197"/>
      <c r="D48" s="197"/>
      <c r="E48" s="198"/>
      <c r="F48" s="33"/>
      <c r="G48" s="33"/>
      <c r="H48" s="33"/>
      <c r="I48" s="33"/>
      <c r="J48" s="165" t="s">
        <v>526</v>
      </c>
      <c r="K48" s="165"/>
      <c r="L48" s="25" t="s">
        <v>223</v>
      </c>
      <c r="M48" s="33" t="s">
        <v>45</v>
      </c>
      <c r="N48" s="48">
        <v>33</v>
      </c>
      <c r="O48" s="2">
        <v>0</v>
      </c>
      <c r="P48" s="94">
        <v>2339.6799999999998</v>
      </c>
      <c r="Q48" s="2">
        <v>0</v>
      </c>
      <c r="R48" s="2">
        <v>0</v>
      </c>
      <c r="S48" s="98">
        <v>0</v>
      </c>
      <c r="T48" s="3"/>
    </row>
    <row r="49" spans="1:24" ht="126.75" hidden="1" customHeight="1" x14ac:dyDescent="0.25">
      <c r="A49" s="37" t="s">
        <v>589</v>
      </c>
      <c r="B49" s="193" t="s">
        <v>75</v>
      </c>
      <c r="C49" s="194"/>
      <c r="D49" s="194"/>
      <c r="E49" s="195"/>
      <c r="F49" s="33"/>
      <c r="G49" s="33"/>
      <c r="H49" s="33"/>
      <c r="I49" s="33"/>
      <c r="J49" s="165" t="s">
        <v>527</v>
      </c>
      <c r="K49" s="165"/>
      <c r="L49" s="25" t="s">
        <v>224</v>
      </c>
      <c r="M49" s="33" t="s">
        <v>181</v>
      </c>
      <c r="N49" s="48">
        <v>34</v>
      </c>
      <c r="O49" s="2">
        <v>0</v>
      </c>
      <c r="P49" s="94">
        <v>10692</v>
      </c>
      <c r="Q49" s="2">
        <v>0</v>
      </c>
      <c r="R49" s="2">
        <v>0</v>
      </c>
      <c r="S49" s="98">
        <v>0</v>
      </c>
      <c r="T49" s="3"/>
    </row>
    <row r="50" spans="1:24" ht="126.75" customHeight="1" x14ac:dyDescent="0.25">
      <c r="A50" s="37" t="s">
        <v>667</v>
      </c>
      <c r="B50" s="193" t="s">
        <v>75</v>
      </c>
      <c r="C50" s="194"/>
      <c r="D50" s="194"/>
      <c r="E50" s="195"/>
      <c r="F50" s="33"/>
      <c r="G50" s="33"/>
      <c r="H50" s="33"/>
      <c r="I50" s="33"/>
      <c r="J50" s="166" t="s">
        <v>184</v>
      </c>
      <c r="K50" s="167"/>
      <c r="L50" s="50" t="s">
        <v>225</v>
      </c>
      <c r="M50" s="33" t="s">
        <v>30</v>
      </c>
      <c r="N50" s="48">
        <v>35</v>
      </c>
      <c r="O50" s="2">
        <v>1580000</v>
      </c>
      <c r="P50" s="94">
        <v>0</v>
      </c>
      <c r="Q50" s="2">
        <v>1000000</v>
      </c>
      <c r="R50" s="2">
        <v>1000000</v>
      </c>
      <c r="S50" s="98">
        <v>1000000</v>
      </c>
      <c r="T50" s="3"/>
    </row>
    <row r="51" spans="1:24" ht="90" customHeight="1" x14ac:dyDescent="0.25">
      <c r="A51" s="37" t="s">
        <v>667</v>
      </c>
      <c r="B51" s="162" t="s">
        <v>226</v>
      </c>
      <c r="C51" s="163"/>
      <c r="D51" s="163"/>
      <c r="E51" s="164"/>
      <c r="F51" s="165"/>
      <c r="G51" s="165"/>
      <c r="H51" s="37"/>
      <c r="I51" s="37"/>
      <c r="J51" s="165" t="s">
        <v>162</v>
      </c>
      <c r="K51" s="165"/>
      <c r="L51" s="25" t="s">
        <v>227</v>
      </c>
      <c r="M51" s="33" t="s">
        <v>30</v>
      </c>
      <c r="N51" s="48">
        <v>36</v>
      </c>
      <c r="O51" s="2">
        <v>500000</v>
      </c>
      <c r="P51" s="94">
        <v>217552.85</v>
      </c>
      <c r="Q51" s="2">
        <v>500000</v>
      </c>
      <c r="R51" s="2">
        <v>500000</v>
      </c>
      <c r="S51" s="98">
        <v>500000</v>
      </c>
      <c r="T51" s="3"/>
    </row>
    <row r="52" spans="1:24" ht="118.5" customHeight="1" x14ac:dyDescent="0.25">
      <c r="A52" s="37" t="s">
        <v>670</v>
      </c>
      <c r="B52" s="162" t="s">
        <v>37</v>
      </c>
      <c r="C52" s="163"/>
      <c r="D52" s="163"/>
      <c r="E52" s="164"/>
      <c r="F52" s="29"/>
      <c r="G52" s="29"/>
      <c r="H52" s="29"/>
      <c r="I52" s="29"/>
      <c r="J52" s="165" t="s">
        <v>185</v>
      </c>
      <c r="K52" s="165" t="s">
        <v>76</v>
      </c>
      <c r="L52" s="25" t="s">
        <v>37</v>
      </c>
      <c r="M52" s="33" t="s">
        <v>38</v>
      </c>
      <c r="N52" s="48">
        <v>37</v>
      </c>
      <c r="O52" s="2">
        <v>341885</v>
      </c>
      <c r="P52" s="94">
        <v>340083.3</v>
      </c>
      <c r="Q52" s="2">
        <v>414600</v>
      </c>
      <c r="R52" s="2">
        <v>414600</v>
      </c>
      <c r="S52" s="98">
        <v>414600</v>
      </c>
      <c r="T52" s="3">
        <f>Q52+Q53+Q54+Q56+Q57+Q58+Q59+Q64</f>
        <v>661186.52</v>
      </c>
      <c r="U52" s="21"/>
      <c r="V52" s="10"/>
      <c r="W52" s="11"/>
      <c r="X52" s="11"/>
    </row>
    <row r="53" spans="1:24" ht="70.5" customHeight="1" x14ac:dyDescent="0.25">
      <c r="A53" s="104" t="s">
        <v>671</v>
      </c>
      <c r="B53" s="221" t="s">
        <v>37</v>
      </c>
      <c r="C53" s="222"/>
      <c r="D53" s="222"/>
      <c r="E53" s="223"/>
      <c r="F53" s="99"/>
      <c r="G53" s="99"/>
      <c r="H53" s="99"/>
      <c r="I53" s="99"/>
      <c r="J53" s="232" t="s">
        <v>186</v>
      </c>
      <c r="K53" s="233"/>
      <c r="L53" s="100" t="s">
        <v>37</v>
      </c>
      <c r="M53" s="93" t="s">
        <v>187</v>
      </c>
      <c r="N53" s="101">
        <v>38</v>
      </c>
      <c r="O53" s="94">
        <v>25997.31</v>
      </c>
      <c r="P53" s="94">
        <v>38382.79</v>
      </c>
      <c r="Q53" s="94">
        <v>34115.67</v>
      </c>
      <c r="R53" s="94">
        <v>34115.67</v>
      </c>
      <c r="S53" s="102">
        <v>34115.67</v>
      </c>
      <c r="T53" s="3"/>
      <c r="U53" s="16"/>
      <c r="V53" s="16">
        <f>R52+R53+R58+R59+R61</f>
        <v>600521.52</v>
      </c>
      <c r="W53" s="16">
        <f>S52+S53+S58+S59+S61</f>
        <v>600521.52</v>
      </c>
      <c r="X53" s="11"/>
    </row>
    <row r="54" spans="1:24" ht="96" customHeight="1" x14ac:dyDescent="0.25">
      <c r="A54" s="37" t="s">
        <v>614</v>
      </c>
      <c r="B54" s="162" t="s">
        <v>37</v>
      </c>
      <c r="C54" s="163"/>
      <c r="D54" s="163"/>
      <c r="E54" s="164"/>
      <c r="F54" s="29"/>
      <c r="G54" s="29"/>
      <c r="H54" s="29"/>
      <c r="I54" s="29"/>
      <c r="J54" s="166" t="s">
        <v>534</v>
      </c>
      <c r="K54" s="167"/>
      <c r="L54" s="25" t="s">
        <v>535</v>
      </c>
      <c r="M54" s="89" t="s">
        <v>34</v>
      </c>
      <c r="N54" s="48">
        <v>39</v>
      </c>
      <c r="O54" s="2">
        <v>0</v>
      </c>
      <c r="P54" s="24">
        <v>500</v>
      </c>
      <c r="Q54" s="2">
        <v>1000</v>
      </c>
      <c r="R54" s="2">
        <v>1000</v>
      </c>
      <c r="S54" s="98">
        <v>1000</v>
      </c>
      <c r="T54" s="3"/>
      <c r="U54" s="16"/>
      <c r="V54" s="16"/>
      <c r="W54" s="16"/>
      <c r="X54" s="11"/>
    </row>
    <row r="55" spans="1:24" ht="89.25" customHeight="1" x14ac:dyDescent="0.25">
      <c r="A55" s="104" t="s">
        <v>662</v>
      </c>
      <c r="B55" s="221" t="s">
        <v>37</v>
      </c>
      <c r="C55" s="222"/>
      <c r="D55" s="222"/>
      <c r="E55" s="223"/>
      <c r="F55" s="99"/>
      <c r="G55" s="99"/>
      <c r="H55" s="99"/>
      <c r="I55" s="99"/>
      <c r="J55" s="232" t="s">
        <v>536</v>
      </c>
      <c r="K55" s="233"/>
      <c r="L55" s="100" t="s">
        <v>535</v>
      </c>
      <c r="M55" s="93" t="s">
        <v>40</v>
      </c>
      <c r="N55" s="101">
        <v>40</v>
      </c>
      <c r="O55" s="94">
        <v>0</v>
      </c>
      <c r="P55" s="96">
        <v>500</v>
      </c>
      <c r="Q55" s="94">
        <v>0</v>
      </c>
      <c r="R55" s="94">
        <v>0</v>
      </c>
      <c r="S55" s="102">
        <v>0</v>
      </c>
      <c r="T55" s="3"/>
      <c r="U55" s="16"/>
      <c r="V55" s="16"/>
      <c r="W55" s="16"/>
      <c r="X55" s="11"/>
    </row>
    <row r="56" spans="1:24" ht="93.75" customHeight="1" x14ac:dyDescent="0.25">
      <c r="A56" s="37" t="s">
        <v>645</v>
      </c>
      <c r="B56" s="162" t="s">
        <v>37</v>
      </c>
      <c r="C56" s="163"/>
      <c r="D56" s="163"/>
      <c r="E56" s="164"/>
      <c r="F56" s="29"/>
      <c r="G56" s="29"/>
      <c r="H56" s="29"/>
      <c r="I56" s="29"/>
      <c r="J56" s="166" t="s">
        <v>537</v>
      </c>
      <c r="K56" s="167"/>
      <c r="L56" s="25" t="s">
        <v>535</v>
      </c>
      <c r="M56" s="89" t="s">
        <v>41</v>
      </c>
      <c r="N56" s="48">
        <v>41</v>
      </c>
      <c r="O56" s="2">
        <v>2500</v>
      </c>
      <c r="P56" s="2">
        <v>5000</v>
      </c>
      <c r="Q56" s="2">
        <v>4000</v>
      </c>
      <c r="R56" s="2">
        <v>4000</v>
      </c>
      <c r="S56" s="98">
        <v>4000</v>
      </c>
      <c r="T56" s="3"/>
      <c r="U56" s="16"/>
      <c r="V56" s="16"/>
      <c r="W56" s="16"/>
      <c r="X56" s="11"/>
    </row>
    <row r="57" spans="1:24" ht="95.25" customHeight="1" x14ac:dyDescent="0.25">
      <c r="A57" s="37" t="s">
        <v>647</v>
      </c>
      <c r="B57" s="162" t="s">
        <v>37</v>
      </c>
      <c r="C57" s="163"/>
      <c r="D57" s="163"/>
      <c r="E57" s="164"/>
      <c r="F57" s="29"/>
      <c r="G57" s="29"/>
      <c r="H57" s="29"/>
      <c r="I57" s="29"/>
      <c r="J57" s="166" t="s">
        <v>586</v>
      </c>
      <c r="K57" s="167"/>
      <c r="L57" s="25" t="s">
        <v>535</v>
      </c>
      <c r="M57" s="93" t="s">
        <v>292</v>
      </c>
      <c r="N57" s="101">
        <v>42</v>
      </c>
      <c r="O57" s="94">
        <v>3000</v>
      </c>
      <c r="P57" s="94">
        <v>3000</v>
      </c>
      <c r="Q57" s="94">
        <v>3000</v>
      </c>
      <c r="R57" s="94">
        <v>3000</v>
      </c>
      <c r="S57" s="102">
        <v>3000</v>
      </c>
      <c r="T57" s="3"/>
      <c r="U57" s="16"/>
      <c r="V57" s="16"/>
      <c r="W57" s="16"/>
      <c r="X57" s="11"/>
    </row>
    <row r="58" spans="1:24" ht="172.5" customHeight="1" x14ac:dyDescent="0.25">
      <c r="A58" s="82" t="s">
        <v>665</v>
      </c>
      <c r="B58" s="162" t="s">
        <v>228</v>
      </c>
      <c r="C58" s="163"/>
      <c r="D58" s="163"/>
      <c r="E58" s="164"/>
      <c r="F58" s="29"/>
      <c r="G58" s="29"/>
      <c r="H58" s="29"/>
      <c r="I58" s="29"/>
      <c r="J58" s="165" t="s">
        <v>79</v>
      </c>
      <c r="K58" s="165" t="s">
        <v>77</v>
      </c>
      <c r="L58" s="25" t="s">
        <v>80</v>
      </c>
      <c r="M58" s="33" t="s">
        <v>177</v>
      </c>
      <c r="N58" s="48">
        <v>43</v>
      </c>
      <c r="O58" s="2">
        <v>587.01</v>
      </c>
      <c r="P58" s="94">
        <v>1671.03</v>
      </c>
      <c r="Q58" s="2">
        <v>1017.38</v>
      </c>
      <c r="R58" s="2">
        <v>1017.38</v>
      </c>
      <c r="S58" s="98">
        <v>1017.38</v>
      </c>
      <c r="T58" s="3"/>
      <c r="U58" s="9"/>
      <c r="V58" s="10"/>
      <c r="W58" s="11"/>
      <c r="X58" s="11"/>
    </row>
    <row r="59" spans="1:24" ht="176.25" customHeight="1" x14ac:dyDescent="0.25">
      <c r="A59" s="37" t="s">
        <v>667</v>
      </c>
      <c r="B59" s="162" t="s">
        <v>228</v>
      </c>
      <c r="C59" s="163"/>
      <c r="D59" s="163"/>
      <c r="E59" s="164"/>
      <c r="F59" s="29"/>
      <c r="G59" s="29"/>
      <c r="H59" s="29"/>
      <c r="I59" s="29"/>
      <c r="J59" s="165" t="s">
        <v>81</v>
      </c>
      <c r="K59" s="165" t="s">
        <v>77</v>
      </c>
      <c r="L59" s="25" t="s">
        <v>80</v>
      </c>
      <c r="M59" s="33" t="s">
        <v>30</v>
      </c>
      <c r="N59" s="48">
        <v>44</v>
      </c>
      <c r="O59" s="2">
        <v>243812.18</v>
      </c>
      <c r="P59" s="94">
        <v>70503.58</v>
      </c>
      <c r="Q59" s="2">
        <v>150788.47</v>
      </c>
      <c r="R59" s="2">
        <v>150788.47</v>
      </c>
      <c r="S59" s="98">
        <v>150788.47</v>
      </c>
      <c r="T59" s="3"/>
      <c r="U59" s="9"/>
      <c r="V59" s="10"/>
      <c r="W59" s="11"/>
      <c r="X59" s="11"/>
    </row>
    <row r="60" spans="1:24" ht="176.25" customHeight="1" x14ac:dyDescent="0.25">
      <c r="A60" s="83" t="s">
        <v>643</v>
      </c>
      <c r="B60" s="162" t="s">
        <v>228</v>
      </c>
      <c r="C60" s="163"/>
      <c r="D60" s="163"/>
      <c r="E60" s="164"/>
      <c r="F60" s="85"/>
      <c r="G60" s="85"/>
      <c r="H60" s="85"/>
      <c r="I60" s="85"/>
      <c r="J60" s="165" t="s">
        <v>584</v>
      </c>
      <c r="K60" s="165" t="s">
        <v>77</v>
      </c>
      <c r="L60" s="25" t="s">
        <v>80</v>
      </c>
      <c r="M60" s="84" t="s">
        <v>240</v>
      </c>
      <c r="N60" s="48">
        <v>45</v>
      </c>
      <c r="O60" s="2">
        <v>148842.34</v>
      </c>
      <c r="P60" s="94"/>
      <c r="Q60" s="2"/>
      <c r="R60" s="2"/>
      <c r="S60" s="98"/>
      <c r="T60" s="3"/>
      <c r="U60" s="9"/>
      <c r="V60" s="10"/>
      <c r="W60" s="11"/>
      <c r="X60" s="11"/>
    </row>
    <row r="61" spans="1:24" ht="91.5" customHeight="1" x14ac:dyDescent="0.25">
      <c r="A61" s="37" t="s">
        <v>665</v>
      </c>
      <c r="B61" s="162" t="s">
        <v>229</v>
      </c>
      <c r="C61" s="163"/>
      <c r="D61" s="163"/>
      <c r="E61" s="164"/>
      <c r="F61" s="29"/>
      <c r="G61" s="29"/>
      <c r="H61" s="29"/>
      <c r="I61" s="29"/>
      <c r="J61" s="165" t="s">
        <v>83</v>
      </c>
      <c r="K61" s="165" t="s">
        <v>78</v>
      </c>
      <c r="L61" s="25" t="s">
        <v>82</v>
      </c>
      <c r="M61" s="33" t="s">
        <v>177</v>
      </c>
      <c r="N61" s="48">
        <v>46</v>
      </c>
      <c r="O61" s="2">
        <v>9680</v>
      </c>
      <c r="P61" s="94">
        <v>98623.8</v>
      </c>
      <c r="Q61" s="2"/>
      <c r="R61" s="2"/>
      <c r="S61" s="98"/>
      <c r="T61" s="3"/>
      <c r="U61" s="9"/>
      <c r="V61" s="10"/>
      <c r="W61" s="11"/>
      <c r="X61" s="11"/>
    </row>
    <row r="62" spans="1:24" ht="91.5" customHeight="1" x14ac:dyDescent="0.25">
      <c r="A62" s="37" t="s">
        <v>669</v>
      </c>
      <c r="B62" s="162" t="s">
        <v>230</v>
      </c>
      <c r="C62" s="163"/>
      <c r="D62" s="163"/>
      <c r="E62" s="164"/>
      <c r="F62" s="29"/>
      <c r="G62" s="29"/>
      <c r="H62" s="29"/>
      <c r="I62" s="29"/>
      <c r="J62" s="165" t="s">
        <v>528</v>
      </c>
      <c r="K62" s="165"/>
      <c r="L62" s="25" t="s">
        <v>231</v>
      </c>
      <c r="M62" s="33" t="s">
        <v>237</v>
      </c>
      <c r="N62" s="48">
        <v>47</v>
      </c>
      <c r="O62" s="2">
        <v>0</v>
      </c>
      <c r="P62" s="94">
        <v>3080</v>
      </c>
      <c r="Q62" s="2">
        <v>0</v>
      </c>
      <c r="R62" s="2">
        <v>0</v>
      </c>
      <c r="S62" s="98">
        <v>0</v>
      </c>
      <c r="T62" s="3"/>
      <c r="U62" s="9"/>
      <c r="V62" s="10"/>
      <c r="W62" s="11"/>
      <c r="X62" s="11"/>
    </row>
    <row r="63" spans="1:24" ht="130.5" hidden="1" customHeight="1" x14ac:dyDescent="0.25">
      <c r="A63" s="37" t="s">
        <v>596</v>
      </c>
      <c r="B63" s="162" t="s">
        <v>37</v>
      </c>
      <c r="C63" s="163"/>
      <c r="D63" s="163"/>
      <c r="E63" s="164"/>
      <c r="F63" s="29"/>
      <c r="G63" s="29"/>
      <c r="H63" s="29"/>
      <c r="I63" s="29"/>
      <c r="J63" s="165" t="s">
        <v>529</v>
      </c>
      <c r="K63" s="165"/>
      <c r="L63" s="25" t="s">
        <v>530</v>
      </c>
      <c r="M63" s="33" t="s">
        <v>237</v>
      </c>
      <c r="N63" s="48">
        <v>48</v>
      </c>
      <c r="O63" s="2">
        <v>0</v>
      </c>
      <c r="P63" s="94">
        <v>36000</v>
      </c>
      <c r="Q63" s="2">
        <v>0</v>
      </c>
      <c r="R63" s="2">
        <v>0</v>
      </c>
      <c r="S63" s="98">
        <v>0</v>
      </c>
      <c r="T63" s="3"/>
      <c r="U63" s="9"/>
      <c r="V63" s="10"/>
      <c r="W63" s="11"/>
      <c r="X63" s="11"/>
    </row>
    <row r="64" spans="1:24" ht="76.5" customHeight="1" x14ac:dyDescent="0.25">
      <c r="A64" s="37" t="s">
        <v>672</v>
      </c>
      <c r="B64" s="162" t="s">
        <v>230</v>
      </c>
      <c r="C64" s="163"/>
      <c r="D64" s="163"/>
      <c r="E64" s="164"/>
      <c r="F64" s="29"/>
      <c r="G64" s="29"/>
      <c r="H64" s="29"/>
      <c r="I64" s="29"/>
      <c r="J64" s="166" t="s">
        <v>84</v>
      </c>
      <c r="K64" s="167"/>
      <c r="L64" s="25" t="s">
        <v>231</v>
      </c>
      <c r="M64" s="33" t="s">
        <v>233</v>
      </c>
      <c r="N64" s="48">
        <v>49</v>
      </c>
      <c r="O64" s="2">
        <v>0</v>
      </c>
      <c r="P64" s="94">
        <v>9997.18</v>
      </c>
      <c r="Q64" s="2">
        <v>52665</v>
      </c>
      <c r="R64" s="2">
        <v>52665</v>
      </c>
      <c r="S64" s="98">
        <v>52665</v>
      </c>
      <c r="T64" s="3"/>
    </row>
    <row r="65" spans="1:21" ht="132.75" customHeight="1" x14ac:dyDescent="0.25">
      <c r="A65" s="37" t="s">
        <v>672</v>
      </c>
      <c r="B65" s="162" t="s">
        <v>37</v>
      </c>
      <c r="C65" s="163"/>
      <c r="D65" s="163"/>
      <c r="E65" s="164"/>
      <c r="F65" s="29"/>
      <c r="G65" s="29"/>
      <c r="H65" s="29"/>
      <c r="I65" s="29"/>
      <c r="J65" s="165" t="s">
        <v>531</v>
      </c>
      <c r="K65" s="165"/>
      <c r="L65" s="25" t="s">
        <v>530</v>
      </c>
      <c r="M65" s="33" t="s">
        <v>233</v>
      </c>
      <c r="N65" s="48">
        <v>50</v>
      </c>
      <c r="O65" s="2">
        <v>45000</v>
      </c>
      <c r="P65" s="94">
        <v>80000</v>
      </c>
      <c r="Q65" s="2"/>
      <c r="R65" s="2">
        <v>0</v>
      </c>
      <c r="S65" s="98">
        <v>0</v>
      </c>
      <c r="T65" s="3"/>
    </row>
    <row r="66" spans="1:21" ht="180.75" hidden="1" customHeight="1" x14ac:dyDescent="0.25">
      <c r="A66" s="104" t="s">
        <v>598</v>
      </c>
      <c r="B66" s="221" t="s">
        <v>230</v>
      </c>
      <c r="C66" s="222"/>
      <c r="D66" s="222"/>
      <c r="E66" s="223"/>
      <c r="F66" s="99"/>
      <c r="G66" s="99"/>
      <c r="H66" s="99"/>
      <c r="I66" s="99"/>
      <c r="J66" s="232" t="s">
        <v>85</v>
      </c>
      <c r="K66" s="233"/>
      <c r="L66" s="100" t="s">
        <v>232</v>
      </c>
      <c r="M66" s="93" t="s">
        <v>170</v>
      </c>
      <c r="N66" s="101">
        <v>51</v>
      </c>
      <c r="O66" s="94">
        <v>0</v>
      </c>
      <c r="P66" s="94">
        <v>2297.33</v>
      </c>
      <c r="Q66" s="94">
        <v>0</v>
      </c>
      <c r="R66" s="94">
        <v>0</v>
      </c>
      <c r="S66" s="102">
        <v>0</v>
      </c>
      <c r="T66" s="3"/>
    </row>
    <row r="67" spans="1:21" ht="95.25" hidden="1" customHeight="1" x14ac:dyDescent="0.25">
      <c r="A67" s="37" t="s">
        <v>577</v>
      </c>
      <c r="B67" s="162" t="s">
        <v>234</v>
      </c>
      <c r="C67" s="163"/>
      <c r="D67" s="163"/>
      <c r="E67" s="164"/>
      <c r="F67" s="29"/>
      <c r="G67" s="29"/>
      <c r="H67" s="29"/>
      <c r="I67" s="29"/>
      <c r="J67" s="166" t="s">
        <v>235</v>
      </c>
      <c r="K67" s="167"/>
      <c r="L67" s="50" t="s">
        <v>234</v>
      </c>
      <c r="M67" s="33" t="s">
        <v>177</v>
      </c>
      <c r="N67" s="48">
        <v>52</v>
      </c>
      <c r="O67" s="2">
        <v>0</v>
      </c>
      <c r="P67" s="96">
        <v>1291.1099999999999</v>
      </c>
      <c r="Q67" s="2"/>
      <c r="R67" s="2"/>
      <c r="S67" s="98"/>
      <c r="T67" s="3"/>
    </row>
    <row r="68" spans="1:21" ht="84" hidden="1" customHeight="1" x14ac:dyDescent="0.25">
      <c r="A68" s="104" t="s">
        <v>581</v>
      </c>
      <c r="B68" s="221" t="s">
        <v>230</v>
      </c>
      <c r="C68" s="222"/>
      <c r="D68" s="222"/>
      <c r="E68" s="223"/>
      <c r="F68" s="99"/>
      <c r="G68" s="99"/>
      <c r="H68" s="99"/>
      <c r="I68" s="99"/>
      <c r="J68" s="232" t="s">
        <v>532</v>
      </c>
      <c r="K68" s="233"/>
      <c r="L68" s="105" t="s">
        <v>533</v>
      </c>
      <c r="M68" s="93" t="s">
        <v>238</v>
      </c>
      <c r="N68" s="101">
        <v>53</v>
      </c>
      <c r="O68" s="94">
        <v>0</v>
      </c>
      <c r="P68" s="96">
        <v>20268.95</v>
      </c>
      <c r="Q68" s="94">
        <v>0</v>
      </c>
      <c r="R68" s="94">
        <v>0</v>
      </c>
      <c r="S68" s="102">
        <v>0</v>
      </c>
      <c r="T68" s="3"/>
    </row>
    <row r="69" spans="1:21" ht="84" customHeight="1" x14ac:dyDescent="0.25">
      <c r="A69" s="83" t="s">
        <v>665</v>
      </c>
      <c r="B69" s="162" t="s">
        <v>230</v>
      </c>
      <c r="C69" s="163"/>
      <c r="D69" s="163"/>
      <c r="E69" s="164"/>
      <c r="F69" s="85"/>
      <c r="G69" s="85"/>
      <c r="H69" s="85"/>
      <c r="I69" s="85"/>
      <c r="J69" s="166" t="s">
        <v>576</v>
      </c>
      <c r="K69" s="167"/>
      <c r="L69" s="86" t="s">
        <v>533</v>
      </c>
      <c r="M69" s="84" t="s">
        <v>177</v>
      </c>
      <c r="N69" s="48">
        <v>54</v>
      </c>
      <c r="O69" s="2">
        <v>5000</v>
      </c>
      <c r="P69" s="96"/>
      <c r="Q69" s="2"/>
      <c r="R69" s="2"/>
      <c r="S69" s="98"/>
      <c r="T69" s="3"/>
    </row>
    <row r="70" spans="1:21" ht="51" x14ac:dyDescent="0.25">
      <c r="A70" s="37" t="s">
        <v>665</v>
      </c>
      <c r="B70" s="162" t="s">
        <v>39</v>
      </c>
      <c r="C70" s="163"/>
      <c r="D70" s="163"/>
      <c r="E70" s="164"/>
      <c r="F70" s="29"/>
      <c r="G70" s="29"/>
      <c r="H70" s="29"/>
      <c r="I70" s="29"/>
      <c r="J70" s="165" t="s">
        <v>86</v>
      </c>
      <c r="K70" s="165"/>
      <c r="L70" s="25" t="s">
        <v>236</v>
      </c>
      <c r="M70" s="33" t="s">
        <v>177</v>
      </c>
      <c r="N70" s="48">
        <v>55</v>
      </c>
      <c r="O70" s="2">
        <v>0</v>
      </c>
      <c r="P70" s="94">
        <v>-21435.18</v>
      </c>
      <c r="Q70" s="2">
        <v>0</v>
      </c>
      <c r="R70" s="2">
        <v>0</v>
      </c>
      <c r="S70" s="98">
        <v>0</v>
      </c>
      <c r="T70" s="3"/>
    </row>
    <row r="71" spans="1:21" ht="77.25" customHeight="1" x14ac:dyDescent="0.25">
      <c r="A71" s="37" t="s">
        <v>673</v>
      </c>
      <c r="B71" s="162" t="s">
        <v>39</v>
      </c>
      <c r="C71" s="163"/>
      <c r="D71" s="163"/>
      <c r="E71" s="164"/>
      <c r="F71" s="29"/>
      <c r="G71" s="29"/>
      <c r="H71" s="29"/>
      <c r="I71" s="29"/>
      <c r="J71" s="166" t="s">
        <v>548</v>
      </c>
      <c r="K71" s="167"/>
      <c r="L71" s="25" t="s">
        <v>236</v>
      </c>
      <c r="M71" s="33" t="s">
        <v>164</v>
      </c>
      <c r="N71" s="48">
        <v>56</v>
      </c>
      <c r="O71" s="2">
        <v>0</v>
      </c>
      <c r="P71" s="94">
        <v>8400</v>
      </c>
      <c r="Q71" s="2">
        <v>0</v>
      </c>
      <c r="R71" s="2">
        <v>0</v>
      </c>
      <c r="S71" s="98">
        <v>0</v>
      </c>
      <c r="T71" s="3"/>
    </row>
    <row r="72" spans="1:21" ht="77.25" customHeight="1" x14ac:dyDescent="0.25">
      <c r="A72" s="104" t="s">
        <v>665</v>
      </c>
      <c r="B72" s="221" t="s">
        <v>580</v>
      </c>
      <c r="C72" s="222"/>
      <c r="D72" s="222"/>
      <c r="E72" s="223"/>
      <c r="F72" s="99"/>
      <c r="G72" s="99"/>
      <c r="H72" s="99"/>
      <c r="I72" s="99"/>
      <c r="J72" s="232" t="s">
        <v>578</v>
      </c>
      <c r="K72" s="233"/>
      <c r="L72" s="100" t="s">
        <v>579</v>
      </c>
      <c r="M72" s="93" t="s">
        <v>177</v>
      </c>
      <c r="N72" s="101">
        <v>57</v>
      </c>
      <c r="O72" s="94">
        <v>1555192.49</v>
      </c>
      <c r="P72" s="94"/>
      <c r="Q72" s="94"/>
      <c r="R72" s="94"/>
      <c r="S72" s="102"/>
      <c r="T72" s="3"/>
    </row>
    <row r="73" spans="1:21" ht="77.25" customHeight="1" x14ac:dyDescent="0.25">
      <c r="A73" s="83" t="s">
        <v>667</v>
      </c>
      <c r="B73" s="162" t="s">
        <v>580</v>
      </c>
      <c r="C73" s="163"/>
      <c r="D73" s="163"/>
      <c r="E73" s="164"/>
      <c r="F73" s="85"/>
      <c r="G73" s="85"/>
      <c r="H73" s="85"/>
      <c r="I73" s="85"/>
      <c r="J73" s="166" t="s">
        <v>641</v>
      </c>
      <c r="K73" s="167"/>
      <c r="L73" s="25" t="s">
        <v>579</v>
      </c>
      <c r="M73" s="84" t="s">
        <v>30</v>
      </c>
      <c r="N73" s="48">
        <v>58</v>
      </c>
      <c r="O73" s="2">
        <v>39561.19</v>
      </c>
      <c r="P73" s="94"/>
      <c r="Q73" s="2">
        <v>17732.740000000002</v>
      </c>
      <c r="R73" s="2">
        <v>17732.740000000002</v>
      </c>
      <c r="S73" s="98">
        <v>17732.740000000002</v>
      </c>
      <c r="T73" s="3"/>
    </row>
    <row r="74" spans="1:21" ht="77.25" customHeight="1" x14ac:dyDescent="0.25">
      <c r="A74" s="104" t="s">
        <v>674</v>
      </c>
      <c r="B74" s="221" t="s">
        <v>580</v>
      </c>
      <c r="C74" s="222"/>
      <c r="D74" s="222"/>
      <c r="E74" s="223"/>
      <c r="F74" s="99"/>
      <c r="G74" s="99"/>
      <c r="H74" s="99"/>
      <c r="I74" s="99"/>
      <c r="J74" s="232" t="s">
        <v>582</v>
      </c>
      <c r="K74" s="233"/>
      <c r="L74" s="100" t="s">
        <v>579</v>
      </c>
      <c r="M74" s="93" t="s">
        <v>238</v>
      </c>
      <c r="N74" s="101">
        <v>59</v>
      </c>
      <c r="O74" s="94">
        <v>693</v>
      </c>
      <c r="P74" s="94"/>
      <c r="Q74" s="94"/>
      <c r="R74" s="94"/>
      <c r="S74" s="102"/>
      <c r="T74" s="3"/>
    </row>
    <row r="75" spans="1:21" ht="104.25" hidden="1" customHeight="1" x14ac:dyDescent="0.35">
      <c r="A75" s="37" t="s">
        <v>588</v>
      </c>
      <c r="B75" s="162" t="s">
        <v>44</v>
      </c>
      <c r="C75" s="163"/>
      <c r="D75" s="163"/>
      <c r="E75" s="164"/>
      <c r="F75" s="29"/>
      <c r="G75" s="29"/>
      <c r="H75" s="29"/>
      <c r="I75" s="29"/>
      <c r="J75" s="189" t="s">
        <v>242</v>
      </c>
      <c r="K75" s="190"/>
      <c r="L75" s="25" t="s">
        <v>241</v>
      </c>
      <c r="M75" s="33" t="s">
        <v>34</v>
      </c>
      <c r="N75" s="48">
        <v>60</v>
      </c>
      <c r="O75" s="2">
        <v>0</v>
      </c>
      <c r="P75" s="94">
        <v>105000</v>
      </c>
      <c r="Q75" s="2">
        <v>0</v>
      </c>
      <c r="R75" s="2">
        <v>0</v>
      </c>
      <c r="S75" s="98">
        <v>0</v>
      </c>
      <c r="T75" s="3"/>
      <c r="U75" s="17"/>
    </row>
    <row r="76" spans="1:21" ht="108" hidden="1" customHeight="1" x14ac:dyDescent="0.25">
      <c r="A76" s="104" t="s">
        <v>588</v>
      </c>
      <c r="B76" s="221" t="s">
        <v>44</v>
      </c>
      <c r="C76" s="222"/>
      <c r="D76" s="222"/>
      <c r="E76" s="223"/>
      <c r="F76" s="99"/>
      <c r="G76" s="99"/>
      <c r="H76" s="99"/>
      <c r="I76" s="99"/>
      <c r="J76" s="226" t="s">
        <v>639</v>
      </c>
      <c r="K76" s="227"/>
      <c r="L76" s="100" t="s">
        <v>239</v>
      </c>
      <c r="M76" s="93" t="s">
        <v>34</v>
      </c>
      <c r="N76" s="101">
        <v>61</v>
      </c>
      <c r="O76" s="94">
        <v>0</v>
      </c>
      <c r="P76" s="94">
        <v>50000</v>
      </c>
      <c r="Q76" s="94">
        <v>0</v>
      </c>
      <c r="R76" s="94">
        <v>0</v>
      </c>
      <c r="S76" s="102">
        <v>0</v>
      </c>
      <c r="T76" s="3"/>
      <c r="U76" s="3"/>
    </row>
    <row r="77" spans="1:21" ht="87.75" hidden="1" customHeight="1" x14ac:dyDescent="0.25">
      <c r="A77" s="104" t="s">
        <v>588</v>
      </c>
      <c r="B77" s="221" t="s">
        <v>44</v>
      </c>
      <c r="C77" s="222"/>
      <c r="D77" s="222"/>
      <c r="E77" s="223"/>
      <c r="F77" s="99"/>
      <c r="G77" s="99"/>
      <c r="H77" s="99"/>
      <c r="I77" s="99"/>
      <c r="J77" s="226" t="s">
        <v>640</v>
      </c>
      <c r="K77" s="227"/>
      <c r="L77" s="106" t="s">
        <v>243</v>
      </c>
      <c r="M77" s="93" t="s">
        <v>34</v>
      </c>
      <c r="N77" s="101">
        <v>62</v>
      </c>
      <c r="O77" s="94">
        <v>0</v>
      </c>
      <c r="P77" s="94">
        <v>230000</v>
      </c>
      <c r="Q77" s="94">
        <v>0</v>
      </c>
      <c r="R77" s="94">
        <v>0</v>
      </c>
      <c r="S77" s="102">
        <v>0</v>
      </c>
      <c r="T77" s="3"/>
    </row>
    <row r="78" spans="1:21" ht="87.75" hidden="1" customHeight="1" x14ac:dyDescent="0.25">
      <c r="A78" s="104" t="s">
        <v>588</v>
      </c>
      <c r="B78" s="221" t="s">
        <v>44</v>
      </c>
      <c r="C78" s="222"/>
      <c r="D78" s="222"/>
      <c r="E78" s="223"/>
      <c r="F78" s="99"/>
      <c r="G78" s="99"/>
      <c r="H78" s="99"/>
      <c r="I78" s="99"/>
      <c r="J78" s="226" t="s">
        <v>330</v>
      </c>
      <c r="K78" s="227"/>
      <c r="L78" s="106" t="s">
        <v>331</v>
      </c>
      <c r="M78" s="93" t="s">
        <v>34</v>
      </c>
      <c r="N78" s="101">
        <v>63</v>
      </c>
      <c r="O78" s="94">
        <v>0</v>
      </c>
      <c r="P78" s="94">
        <v>120000</v>
      </c>
      <c r="Q78" s="94">
        <v>0</v>
      </c>
      <c r="R78" s="94">
        <v>0</v>
      </c>
      <c r="S78" s="102">
        <v>0</v>
      </c>
      <c r="T78" s="3"/>
    </row>
    <row r="79" spans="1:21" ht="87" hidden="1" customHeight="1" x14ac:dyDescent="0.25">
      <c r="A79" s="104" t="s">
        <v>588</v>
      </c>
      <c r="B79" s="221" t="s">
        <v>44</v>
      </c>
      <c r="C79" s="222"/>
      <c r="D79" s="222"/>
      <c r="E79" s="223"/>
      <c r="F79" s="99"/>
      <c r="G79" s="99"/>
      <c r="H79" s="99"/>
      <c r="I79" s="99"/>
      <c r="J79" s="226" t="s">
        <v>272</v>
      </c>
      <c r="K79" s="227"/>
      <c r="L79" s="106" t="s">
        <v>391</v>
      </c>
      <c r="M79" s="93" t="s">
        <v>34</v>
      </c>
      <c r="N79" s="101">
        <v>64</v>
      </c>
      <c r="O79" s="94">
        <v>0</v>
      </c>
      <c r="P79" s="94">
        <v>7146.36</v>
      </c>
      <c r="Q79" s="94">
        <v>0</v>
      </c>
      <c r="R79" s="94">
        <v>0</v>
      </c>
      <c r="S79" s="102">
        <v>0</v>
      </c>
      <c r="T79" s="3"/>
    </row>
    <row r="80" spans="1:21" ht="97.5" customHeight="1" x14ac:dyDescent="0.25">
      <c r="A80" s="104" t="s">
        <v>614</v>
      </c>
      <c r="B80" s="221" t="s">
        <v>613</v>
      </c>
      <c r="C80" s="222"/>
      <c r="D80" s="222"/>
      <c r="E80" s="223"/>
      <c r="F80" s="99"/>
      <c r="G80" s="99"/>
      <c r="H80" s="99"/>
      <c r="I80" s="99"/>
      <c r="J80" s="226" t="s">
        <v>615</v>
      </c>
      <c r="K80" s="227"/>
      <c r="L80" s="25" t="s">
        <v>612</v>
      </c>
      <c r="M80" s="93" t="s">
        <v>34</v>
      </c>
      <c r="N80" s="101"/>
      <c r="O80" s="94"/>
      <c r="P80" s="94"/>
      <c r="Q80" s="94">
        <v>100000</v>
      </c>
      <c r="R80" s="94"/>
      <c r="S80" s="102"/>
      <c r="T80" s="3">
        <f>Q80+Q83+Q94+Q97+Q106+Q108+Q110+Q121+Q126+Q171+Q173+Q205+Q207</f>
        <v>2060000</v>
      </c>
    </row>
    <row r="81" spans="1:20" ht="87" customHeight="1" x14ac:dyDescent="0.25">
      <c r="A81" s="37" t="s">
        <v>614</v>
      </c>
      <c r="B81" s="221" t="s">
        <v>613</v>
      </c>
      <c r="C81" s="222"/>
      <c r="D81" s="222"/>
      <c r="E81" s="223"/>
      <c r="F81" s="29"/>
      <c r="G81" s="29"/>
      <c r="H81" s="29"/>
      <c r="I81" s="29"/>
      <c r="J81" s="189" t="s">
        <v>429</v>
      </c>
      <c r="K81" s="190"/>
      <c r="L81" s="25" t="s">
        <v>479</v>
      </c>
      <c r="M81" s="33" t="s">
        <v>34</v>
      </c>
      <c r="N81" s="48">
        <v>65</v>
      </c>
      <c r="O81" s="2">
        <v>100000</v>
      </c>
      <c r="P81" s="94">
        <v>0</v>
      </c>
      <c r="Q81" s="2">
        <v>0</v>
      </c>
      <c r="R81" s="2">
        <v>0</v>
      </c>
      <c r="S81" s="98">
        <v>0</v>
      </c>
      <c r="T81" s="3"/>
    </row>
    <row r="82" spans="1:20" ht="87" customHeight="1" x14ac:dyDescent="0.25">
      <c r="A82" s="37" t="s">
        <v>614</v>
      </c>
      <c r="B82" s="162" t="s">
        <v>562</v>
      </c>
      <c r="C82" s="163"/>
      <c r="D82" s="163"/>
      <c r="E82" s="164"/>
      <c r="F82" s="29"/>
      <c r="G82" s="29"/>
      <c r="H82" s="29"/>
      <c r="I82" s="29"/>
      <c r="J82" s="189" t="s">
        <v>560</v>
      </c>
      <c r="K82" s="190"/>
      <c r="L82" s="25" t="s">
        <v>559</v>
      </c>
      <c r="M82" s="33" t="s">
        <v>34</v>
      </c>
      <c r="N82" s="48">
        <v>66</v>
      </c>
      <c r="O82" s="2">
        <v>50000</v>
      </c>
      <c r="P82" s="94">
        <v>0</v>
      </c>
      <c r="Q82" s="2"/>
      <c r="R82" s="2">
        <v>0</v>
      </c>
      <c r="S82" s="98">
        <v>0</v>
      </c>
      <c r="T82" s="3"/>
    </row>
    <row r="83" spans="1:20" ht="94.5" customHeight="1" x14ac:dyDescent="0.25">
      <c r="A83" s="104" t="s">
        <v>614</v>
      </c>
      <c r="B83" s="221" t="s">
        <v>613</v>
      </c>
      <c r="C83" s="222"/>
      <c r="D83" s="222"/>
      <c r="E83" s="222"/>
      <c r="F83" s="223"/>
      <c r="G83" s="99"/>
      <c r="H83" s="99"/>
      <c r="I83" s="99"/>
      <c r="J83" s="226" t="s">
        <v>616</v>
      </c>
      <c r="K83" s="227"/>
      <c r="L83" s="25" t="s">
        <v>617</v>
      </c>
      <c r="M83" s="93" t="s">
        <v>34</v>
      </c>
      <c r="N83" s="101"/>
      <c r="O83" s="94"/>
      <c r="P83" s="94"/>
      <c r="Q83" s="94">
        <v>230000</v>
      </c>
      <c r="R83" s="94"/>
      <c r="S83" s="102"/>
      <c r="T83" s="3"/>
    </row>
    <row r="84" spans="1:20" ht="94.5" customHeight="1" x14ac:dyDescent="0.25">
      <c r="A84" s="37" t="s">
        <v>614</v>
      </c>
      <c r="B84" s="162" t="s">
        <v>562</v>
      </c>
      <c r="C84" s="163"/>
      <c r="D84" s="163"/>
      <c r="E84" s="164"/>
      <c r="F84" s="29"/>
      <c r="G84" s="29"/>
      <c r="H84" s="29"/>
      <c r="I84" s="29"/>
      <c r="J84" s="189" t="s">
        <v>430</v>
      </c>
      <c r="K84" s="190"/>
      <c r="L84" s="25" t="s">
        <v>574</v>
      </c>
      <c r="M84" s="33" t="s">
        <v>34</v>
      </c>
      <c r="N84" s="48">
        <v>67</v>
      </c>
      <c r="O84" s="2">
        <v>230000</v>
      </c>
      <c r="P84" s="94">
        <v>0</v>
      </c>
      <c r="Q84" s="2"/>
      <c r="R84" s="2">
        <v>0</v>
      </c>
      <c r="S84" s="98">
        <v>0</v>
      </c>
      <c r="T84" s="3"/>
    </row>
    <row r="85" spans="1:20" ht="93" customHeight="1" x14ac:dyDescent="0.25">
      <c r="A85" s="37" t="s">
        <v>614</v>
      </c>
      <c r="B85" s="162" t="s">
        <v>562</v>
      </c>
      <c r="C85" s="163"/>
      <c r="D85" s="163"/>
      <c r="E85" s="164"/>
      <c r="F85" s="29"/>
      <c r="G85" s="29"/>
      <c r="H85" s="29"/>
      <c r="I85" s="29"/>
      <c r="J85" s="189" t="s">
        <v>563</v>
      </c>
      <c r="K85" s="190"/>
      <c r="L85" s="25" t="s">
        <v>573</v>
      </c>
      <c r="M85" s="33" t="s">
        <v>34</v>
      </c>
      <c r="N85" s="48">
        <v>68</v>
      </c>
      <c r="O85" s="2">
        <v>100000</v>
      </c>
      <c r="P85" s="94">
        <v>0</v>
      </c>
      <c r="Q85" s="2"/>
      <c r="R85" s="2">
        <v>0</v>
      </c>
      <c r="S85" s="98">
        <v>0</v>
      </c>
      <c r="T85" s="3"/>
    </row>
    <row r="86" spans="1:20" ht="87" customHeight="1" x14ac:dyDescent="0.25">
      <c r="A86" s="123" t="s">
        <v>614</v>
      </c>
      <c r="B86" s="221" t="s">
        <v>613</v>
      </c>
      <c r="C86" s="222"/>
      <c r="D86" s="222"/>
      <c r="E86" s="223"/>
      <c r="F86" s="99"/>
      <c r="G86" s="99"/>
      <c r="H86" s="99"/>
      <c r="I86" s="99"/>
      <c r="J86" s="226" t="s">
        <v>692</v>
      </c>
      <c r="K86" s="227"/>
      <c r="L86" s="25" t="s">
        <v>690</v>
      </c>
      <c r="M86" s="125" t="s">
        <v>34</v>
      </c>
      <c r="N86" s="101"/>
      <c r="O86" s="94"/>
      <c r="P86" s="94"/>
      <c r="Q86" s="95">
        <v>25000</v>
      </c>
      <c r="R86" s="94"/>
      <c r="S86" s="102"/>
      <c r="T86" s="3"/>
    </row>
    <row r="87" spans="1:20" ht="87" customHeight="1" x14ac:dyDescent="0.25">
      <c r="A87" s="123" t="s">
        <v>614</v>
      </c>
      <c r="B87" s="221" t="s">
        <v>613</v>
      </c>
      <c r="C87" s="222"/>
      <c r="D87" s="222"/>
      <c r="E87" s="223"/>
      <c r="F87" s="99"/>
      <c r="G87" s="99"/>
      <c r="H87" s="99"/>
      <c r="I87" s="99"/>
      <c r="J87" s="226" t="s">
        <v>693</v>
      </c>
      <c r="K87" s="227"/>
      <c r="L87" s="25" t="s">
        <v>691</v>
      </c>
      <c r="M87" s="125" t="s">
        <v>34</v>
      </c>
      <c r="N87" s="101"/>
      <c r="O87" s="94"/>
      <c r="P87" s="94"/>
      <c r="Q87" s="95">
        <v>25000</v>
      </c>
      <c r="R87" s="94"/>
      <c r="S87" s="102"/>
      <c r="T87" s="3"/>
    </row>
    <row r="88" spans="1:20" ht="116.25" customHeight="1" x14ac:dyDescent="0.25">
      <c r="A88" s="37" t="s">
        <v>614</v>
      </c>
      <c r="B88" s="221" t="s">
        <v>613</v>
      </c>
      <c r="C88" s="222"/>
      <c r="D88" s="222"/>
      <c r="E88" s="223"/>
      <c r="F88" s="29"/>
      <c r="G88" s="29"/>
      <c r="H88" s="29"/>
      <c r="I88" s="29"/>
      <c r="J88" s="189" t="s">
        <v>431</v>
      </c>
      <c r="K88" s="190"/>
      <c r="L88" s="25" t="s">
        <v>514</v>
      </c>
      <c r="M88" s="33" t="s">
        <v>34</v>
      </c>
      <c r="N88" s="48">
        <v>69</v>
      </c>
      <c r="O88" s="2">
        <v>30000</v>
      </c>
      <c r="P88" s="94">
        <v>0</v>
      </c>
      <c r="Q88" s="2"/>
      <c r="R88" s="2">
        <v>0</v>
      </c>
      <c r="S88" s="98">
        <v>0</v>
      </c>
      <c r="T88" s="3"/>
    </row>
    <row r="89" spans="1:20" ht="100.5" customHeight="1" x14ac:dyDescent="0.25">
      <c r="A89" s="120" t="s">
        <v>614</v>
      </c>
      <c r="B89" s="221" t="s">
        <v>613</v>
      </c>
      <c r="C89" s="222"/>
      <c r="D89" s="222"/>
      <c r="E89" s="223"/>
      <c r="F89" s="126"/>
      <c r="G89" s="126"/>
      <c r="H89" s="126"/>
      <c r="I89" s="126"/>
      <c r="J89" s="189" t="s">
        <v>694</v>
      </c>
      <c r="K89" s="190"/>
      <c r="L89" s="25" t="s">
        <v>696</v>
      </c>
      <c r="M89" s="124" t="s">
        <v>34</v>
      </c>
      <c r="N89" s="48"/>
      <c r="O89" s="2"/>
      <c r="P89" s="94"/>
      <c r="Q89" s="2">
        <v>50000</v>
      </c>
      <c r="R89" s="2"/>
      <c r="S89" s="98"/>
      <c r="T89" s="3"/>
    </row>
    <row r="90" spans="1:20" ht="100.5" customHeight="1" x14ac:dyDescent="0.25">
      <c r="A90" s="120" t="s">
        <v>614</v>
      </c>
      <c r="B90" s="221" t="s">
        <v>613</v>
      </c>
      <c r="C90" s="222"/>
      <c r="D90" s="222"/>
      <c r="E90" s="223"/>
      <c r="F90" s="126"/>
      <c r="G90" s="126"/>
      <c r="H90" s="126"/>
      <c r="I90" s="126"/>
      <c r="J90" s="189" t="s">
        <v>695</v>
      </c>
      <c r="K90" s="190"/>
      <c r="L90" s="25" t="s">
        <v>697</v>
      </c>
      <c r="M90" s="124" t="s">
        <v>34</v>
      </c>
      <c r="N90" s="48"/>
      <c r="O90" s="2"/>
      <c r="P90" s="94"/>
      <c r="Q90" s="2">
        <v>50000</v>
      </c>
      <c r="R90" s="2"/>
      <c r="S90" s="98"/>
      <c r="T90" s="3"/>
    </row>
    <row r="91" spans="1:20" ht="124.5" customHeight="1" x14ac:dyDescent="0.25">
      <c r="A91" s="37" t="s">
        <v>614</v>
      </c>
      <c r="B91" s="221" t="s">
        <v>613</v>
      </c>
      <c r="C91" s="222"/>
      <c r="D91" s="222"/>
      <c r="E91" s="223"/>
      <c r="F91" s="29"/>
      <c r="G91" s="29"/>
      <c r="H91" s="29"/>
      <c r="I91" s="29"/>
      <c r="J91" s="189" t="s">
        <v>432</v>
      </c>
      <c r="K91" s="190"/>
      <c r="L91" s="25" t="s">
        <v>523</v>
      </c>
      <c r="M91" s="33" t="s">
        <v>34</v>
      </c>
      <c r="N91" s="48">
        <v>70</v>
      </c>
      <c r="O91" s="2">
        <v>55000</v>
      </c>
      <c r="P91" s="94">
        <v>0</v>
      </c>
      <c r="Q91" s="2"/>
      <c r="R91" s="2">
        <v>0</v>
      </c>
      <c r="S91" s="98">
        <v>0</v>
      </c>
      <c r="T91" s="3"/>
    </row>
    <row r="92" spans="1:20" ht="134.25" customHeight="1" x14ac:dyDescent="0.25">
      <c r="A92" s="37" t="s">
        <v>614</v>
      </c>
      <c r="B92" s="221" t="s">
        <v>613</v>
      </c>
      <c r="C92" s="222"/>
      <c r="D92" s="222"/>
      <c r="E92" s="223"/>
      <c r="F92" s="29"/>
      <c r="G92" s="29"/>
      <c r="H92" s="29"/>
      <c r="I92" s="29"/>
      <c r="J92" s="189" t="s">
        <v>433</v>
      </c>
      <c r="K92" s="190"/>
      <c r="L92" s="25" t="s">
        <v>515</v>
      </c>
      <c r="M92" s="33" t="s">
        <v>34</v>
      </c>
      <c r="N92" s="48">
        <v>71</v>
      </c>
      <c r="O92" s="2">
        <f>21000-4512.47</f>
        <v>16487.53</v>
      </c>
      <c r="P92" s="94">
        <v>0</v>
      </c>
      <c r="Q92" s="2"/>
      <c r="R92" s="2">
        <v>0</v>
      </c>
      <c r="S92" s="98">
        <v>0</v>
      </c>
      <c r="T92" s="3"/>
    </row>
    <row r="93" spans="1:20" ht="127.5" customHeight="1" x14ac:dyDescent="0.25">
      <c r="A93" s="37" t="s">
        <v>614</v>
      </c>
      <c r="B93" s="221" t="s">
        <v>613</v>
      </c>
      <c r="C93" s="222"/>
      <c r="D93" s="222"/>
      <c r="E93" s="223"/>
      <c r="F93" s="29"/>
      <c r="G93" s="29"/>
      <c r="H93" s="29"/>
      <c r="I93" s="29"/>
      <c r="J93" s="189" t="s">
        <v>434</v>
      </c>
      <c r="K93" s="190"/>
      <c r="L93" s="25" t="s">
        <v>516</v>
      </c>
      <c r="M93" s="33" t="s">
        <v>34</v>
      </c>
      <c r="N93" s="48">
        <v>72</v>
      </c>
      <c r="O93" s="2">
        <f>85000-18277.79</f>
        <v>66722.209999999992</v>
      </c>
      <c r="P93" s="94">
        <v>0</v>
      </c>
      <c r="Q93" s="2"/>
      <c r="R93" s="2">
        <v>0</v>
      </c>
      <c r="S93" s="98">
        <v>0</v>
      </c>
      <c r="T93" s="3"/>
    </row>
    <row r="94" spans="1:20" ht="105.75" customHeight="1" x14ac:dyDescent="0.25">
      <c r="A94" s="104" t="s">
        <v>642</v>
      </c>
      <c r="B94" s="221" t="s">
        <v>613</v>
      </c>
      <c r="C94" s="222"/>
      <c r="D94" s="222"/>
      <c r="E94" s="222"/>
      <c r="F94" s="223"/>
      <c r="G94" s="99"/>
      <c r="H94" s="99"/>
      <c r="I94" s="99"/>
      <c r="J94" s="226" t="s">
        <v>618</v>
      </c>
      <c r="K94" s="227"/>
      <c r="L94" s="25" t="s">
        <v>620</v>
      </c>
      <c r="M94" s="89" t="s">
        <v>181</v>
      </c>
      <c r="N94" s="48"/>
      <c r="O94" s="2"/>
      <c r="P94" s="94"/>
      <c r="Q94" s="2">
        <v>70000</v>
      </c>
      <c r="R94" s="2"/>
      <c r="S94" s="88"/>
      <c r="T94" s="3"/>
    </row>
    <row r="95" spans="1:20" ht="93" hidden="1" customHeight="1" x14ac:dyDescent="0.25">
      <c r="A95" s="104" t="s">
        <v>589</v>
      </c>
      <c r="B95" s="221" t="s">
        <v>44</v>
      </c>
      <c r="C95" s="222"/>
      <c r="D95" s="222"/>
      <c r="E95" s="223"/>
      <c r="F95" s="99"/>
      <c r="G95" s="99"/>
      <c r="H95" s="99"/>
      <c r="I95" s="103"/>
      <c r="J95" s="191" t="s">
        <v>244</v>
      </c>
      <c r="K95" s="191"/>
      <c r="L95" s="25" t="s">
        <v>392</v>
      </c>
      <c r="M95" s="93" t="s">
        <v>181</v>
      </c>
      <c r="N95" s="101">
        <v>73</v>
      </c>
      <c r="O95" s="94">
        <v>0</v>
      </c>
      <c r="P95" s="94">
        <v>90000</v>
      </c>
      <c r="Q95" s="94">
        <v>0</v>
      </c>
      <c r="R95" s="94">
        <v>0</v>
      </c>
      <c r="S95" s="102">
        <v>0</v>
      </c>
      <c r="T95" s="3"/>
    </row>
    <row r="96" spans="1:20" ht="93" customHeight="1" x14ac:dyDescent="0.25">
      <c r="A96" s="37" t="s">
        <v>642</v>
      </c>
      <c r="B96" s="162" t="s">
        <v>562</v>
      </c>
      <c r="C96" s="163"/>
      <c r="D96" s="163"/>
      <c r="E96" s="164"/>
      <c r="F96" s="29"/>
      <c r="G96" s="29"/>
      <c r="H96" s="29"/>
      <c r="I96" s="35"/>
      <c r="J96" s="192" t="s">
        <v>564</v>
      </c>
      <c r="K96" s="188"/>
      <c r="L96" s="25" t="s">
        <v>568</v>
      </c>
      <c r="M96" s="33" t="s">
        <v>181</v>
      </c>
      <c r="N96" s="48">
        <v>74</v>
      </c>
      <c r="O96" s="2">
        <v>60000</v>
      </c>
      <c r="P96" s="94">
        <v>0</v>
      </c>
      <c r="Q96" s="2"/>
      <c r="R96" s="2">
        <v>0</v>
      </c>
      <c r="S96" s="98">
        <v>0</v>
      </c>
      <c r="T96" s="3"/>
    </row>
    <row r="97" spans="1:33" ht="93" customHeight="1" x14ac:dyDescent="0.25">
      <c r="A97" s="104" t="s">
        <v>642</v>
      </c>
      <c r="B97" s="221" t="s">
        <v>613</v>
      </c>
      <c r="C97" s="222"/>
      <c r="D97" s="222"/>
      <c r="E97" s="222"/>
      <c r="F97" s="223"/>
      <c r="G97" s="99"/>
      <c r="H97" s="99"/>
      <c r="I97" s="99"/>
      <c r="J97" s="226" t="s">
        <v>619</v>
      </c>
      <c r="K97" s="227"/>
      <c r="L97" s="25" t="s">
        <v>621</v>
      </c>
      <c r="M97" s="89" t="s">
        <v>181</v>
      </c>
      <c r="N97" s="48"/>
      <c r="O97" s="2"/>
      <c r="P97" s="94"/>
      <c r="Q97" s="2">
        <v>280000</v>
      </c>
      <c r="R97" s="2"/>
      <c r="S97" s="88"/>
      <c r="T97" s="3"/>
    </row>
    <row r="98" spans="1:33" ht="84" hidden="1" customHeight="1" x14ac:dyDescent="0.25">
      <c r="A98" s="37" t="s">
        <v>589</v>
      </c>
      <c r="B98" s="162" t="s">
        <v>44</v>
      </c>
      <c r="C98" s="163"/>
      <c r="D98" s="163"/>
      <c r="E98" s="164"/>
      <c r="F98" s="29"/>
      <c r="G98" s="29"/>
      <c r="H98" s="29"/>
      <c r="I98" s="35"/>
      <c r="J98" s="188" t="s">
        <v>245</v>
      </c>
      <c r="K98" s="188"/>
      <c r="L98" s="25" t="s">
        <v>393</v>
      </c>
      <c r="M98" s="33" t="s">
        <v>181</v>
      </c>
      <c r="N98" s="48">
        <v>75</v>
      </c>
      <c r="O98" s="2">
        <v>0</v>
      </c>
      <c r="P98" s="94">
        <v>300000</v>
      </c>
      <c r="Q98" s="2">
        <v>0</v>
      </c>
      <c r="R98" s="2">
        <v>0</v>
      </c>
      <c r="S98" s="98">
        <v>0</v>
      </c>
      <c r="T98" s="3"/>
    </row>
    <row r="99" spans="1:33" ht="93" customHeight="1" x14ac:dyDescent="0.25">
      <c r="A99" s="37" t="s">
        <v>642</v>
      </c>
      <c r="B99" s="162" t="s">
        <v>562</v>
      </c>
      <c r="C99" s="163"/>
      <c r="D99" s="163"/>
      <c r="E99" s="164"/>
      <c r="F99" s="29"/>
      <c r="G99" s="29"/>
      <c r="H99" s="29"/>
      <c r="I99" s="35"/>
      <c r="J99" s="188" t="s">
        <v>570</v>
      </c>
      <c r="K99" s="188"/>
      <c r="L99" s="25" t="s">
        <v>569</v>
      </c>
      <c r="M99" s="33" t="s">
        <v>181</v>
      </c>
      <c r="N99" s="48">
        <v>76</v>
      </c>
      <c r="O99" s="2">
        <v>160000</v>
      </c>
      <c r="P99" s="94">
        <v>0</v>
      </c>
      <c r="Q99" s="2"/>
      <c r="R99" s="2">
        <v>0</v>
      </c>
      <c r="S99" s="98">
        <v>0</v>
      </c>
      <c r="T99" s="3"/>
    </row>
    <row r="100" spans="1:33" ht="95.25" hidden="1" customHeight="1" x14ac:dyDescent="0.25">
      <c r="A100" s="37" t="s">
        <v>589</v>
      </c>
      <c r="B100" s="162" t="s">
        <v>44</v>
      </c>
      <c r="C100" s="163"/>
      <c r="D100" s="163"/>
      <c r="E100" s="164"/>
      <c r="F100" s="29"/>
      <c r="G100" s="29"/>
      <c r="H100" s="29"/>
      <c r="I100" s="35"/>
      <c r="J100" s="188" t="s">
        <v>332</v>
      </c>
      <c r="K100" s="188"/>
      <c r="L100" s="25" t="s">
        <v>334</v>
      </c>
      <c r="M100" s="33" t="s">
        <v>181</v>
      </c>
      <c r="N100" s="48">
        <v>77</v>
      </c>
      <c r="O100" s="2">
        <v>0</v>
      </c>
      <c r="P100" s="97">
        <v>21425.82</v>
      </c>
      <c r="Q100" s="2">
        <v>0</v>
      </c>
      <c r="R100" s="2">
        <v>0</v>
      </c>
      <c r="S100" s="98">
        <v>0</v>
      </c>
      <c r="T100" s="3"/>
    </row>
    <row r="101" spans="1:33" ht="101.25" hidden="1" customHeight="1" x14ac:dyDescent="0.25">
      <c r="A101" s="37" t="s">
        <v>589</v>
      </c>
      <c r="B101" s="162" t="s">
        <v>44</v>
      </c>
      <c r="C101" s="163"/>
      <c r="D101" s="163"/>
      <c r="E101" s="164"/>
      <c r="F101" s="29"/>
      <c r="G101" s="29"/>
      <c r="H101" s="29"/>
      <c r="I101" s="35"/>
      <c r="J101" s="188" t="s">
        <v>333</v>
      </c>
      <c r="K101" s="188"/>
      <c r="L101" s="25" t="s">
        <v>335</v>
      </c>
      <c r="M101" s="33" t="s">
        <v>181</v>
      </c>
      <c r="N101" s="48">
        <v>78</v>
      </c>
      <c r="O101" s="2">
        <v>0</v>
      </c>
      <c r="P101" s="97">
        <v>42899.7</v>
      </c>
      <c r="Q101" s="2">
        <v>0</v>
      </c>
      <c r="R101" s="2">
        <v>0</v>
      </c>
      <c r="S101" s="98">
        <v>0</v>
      </c>
      <c r="T101" s="3"/>
    </row>
    <row r="102" spans="1:33" ht="101.25" customHeight="1" x14ac:dyDescent="0.25">
      <c r="A102" s="123" t="s">
        <v>642</v>
      </c>
      <c r="B102" s="221" t="s">
        <v>562</v>
      </c>
      <c r="C102" s="222"/>
      <c r="D102" s="222"/>
      <c r="E102" s="223"/>
      <c r="F102" s="99"/>
      <c r="G102" s="99"/>
      <c r="H102" s="99"/>
      <c r="I102" s="121"/>
      <c r="J102" s="191" t="s">
        <v>698</v>
      </c>
      <c r="K102" s="191"/>
      <c r="L102" s="25" t="s">
        <v>699</v>
      </c>
      <c r="M102" s="125" t="s">
        <v>181</v>
      </c>
      <c r="N102" s="101"/>
      <c r="O102" s="94"/>
      <c r="P102" s="94"/>
      <c r="Q102" s="95">
        <v>34000</v>
      </c>
      <c r="R102" s="94"/>
      <c r="S102" s="102"/>
      <c r="T102" s="3"/>
    </row>
    <row r="103" spans="1:33" ht="101.25" customHeight="1" x14ac:dyDescent="0.25">
      <c r="A103" s="37" t="s">
        <v>642</v>
      </c>
      <c r="B103" s="221" t="s">
        <v>613</v>
      </c>
      <c r="C103" s="222"/>
      <c r="D103" s="222"/>
      <c r="E103" s="223"/>
      <c r="F103" s="29"/>
      <c r="G103" s="29"/>
      <c r="H103" s="29"/>
      <c r="I103" s="35"/>
      <c r="J103" s="188" t="s">
        <v>435</v>
      </c>
      <c r="K103" s="188"/>
      <c r="L103" s="25" t="s">
        <v>517</v>
      </c>
      <c r="M103" s="33" t="s">
        <v>181</v>
      </c>
      <c r="N103" s="48">
        <v>79</v>
      </c>
      <c r="O103" s="2">
        <f>20000-3380</f>
        <v>16620</v>
      </c>
      <c r="P103" s="94">
        <v>0</v>
      </c>
      <c r="Q103" s="2"/>
      <c r="R103" s="2">
        <v>0</v>
      </c>
      <c r="S103" s="98">
        <v>0</v>
      </c>
      <c r="T103" s="3"/>
    </row>
    <row r="104" spans="1:33" ht="101.25" customHeight="1" x14ac:dyDescent="0.25">
      <c r="A104" s="123" t="s">
        <v>642</v>
      </c>
      <c r="B104" s="221" t="s">
        <v>613</v>
      </c>
      <c r="C104" s="222"/>
      <c r="D104" s="222"/>
      <c r="E104" s="223"/>
      <c r="F104" s="99"/>
      <c r="G104" s="99"/>
      <c r="H104" s="99"/>
      <c r="I104" s="121"/>
      <c r="J104" s="191" t="s">
        <v>700</v>
      </c>
      <c r="K104" s="191"/>
      <c r="L104" s="25" t="s">
        <v>701</v>
      </c>
      <c r="M104" s="125" t="s">
        <v>181</v>
      </c>
      <c r="N104" s="101"/>
      <c r="O104" s="94"/>
      <c r="P104" s="94"/>
      <c r="Q104" s="94">
        <v>75000</v>
      </c>
      <c r="R104" s="94"/>
      <c r="S104" s="102"/>
      <c r="T104" s="3"/>
    </row>
    <row r="105" spans="1:33" ht="88.5" customHeight="1" x14ac:dyDescent="0.25">
      <c r="A105" s="37" t="s">
        <v>642</v>
      </c>
      <c r="B105" s="221" t="s">
        <v>613</v>
      </c>
      <c r="C105" s="222"/>
      <c r="D105" s="222"/>
      <c r="E105" s="223"/>
      <c r="F105" s="126"/>
      <c r="G105" s="29"/>
      <c r="H105" s="29"/>
      <c r="I105" s="35"/>
      <c r="J105" s="188" t="s">
        <v>436</v>
      </c>
      <c r="K105" s="188"/>
      <c r="L105" s="25" t="s">
        <v>518</v>
      </c>
      <c r="M105" s="33" t="s">
        <v>181</v>
      </c>
      <c r="N105" s="48">
        <v>80</v>
      </c>
      <c r="O105" s="2">
        <f>40000-6800</f>
        <v>33200</v>
      </c>
      <c r="P105" s="94">
        <v>0</v>
      </c>
      <c r="Q105" s="2"/>
      <c r="R105" s="2">
        <v>0</v>
      </c>
      <c r="S105" s="98">
        <v>0</v>
      </c>
      <c r="T105" s="3"/>
    </row>
    <row r="106" spans="1:33" ht="102" customHeight="1" x14ac:dyDescent="0.25">
      <c r="A106" s="104" t="s">
        <v>643</v>
      </c>
      <c r="B106" s="221" t="s">
        <v>613</v>
      </c>
      <c r="C106" s="222"/>
      <c r="D106" s="222"/>
      <c r="E106" s="222"/>
      <c r="F106" s="223"/>
      <c r="G106" s="99"/>
      <c r="H106" s="99"/>
      <c r="I106" s="99"/>
      <c r="J106" s="226" t="s">
        <v>622</v>
      </c>
      <c r="K106" s="227"/>
      <c r="L106" s="25" t="s">
        <v>625</v>
      </c>
      <c r="M106" s="89" t="s">
        <v>240</v>
      </c>
      <c r="N106" s="48"/>
      <c r="O106" s="2"/>
      <c r="P106" s="94"/>
      <c r="Q106" s="2">
        <v>100000</v>
      </c>
      <c r="R106" s="2"/>
      <c r="S106" s="98"/>
      <c r="T106" s="3"/>
    </row>
    <row r="107" spans="1:33" ht="87" hidden="1" customHeight="1" x14ac:dyDescent="0.25">
      <c r="A107" s="104" t="s">
        <v>583</v>
      </c>
      <c r="B107" s="221" t="s">
        <v>44</v>
      </c>
      <c r="C107" s="222"/>
      <c r="D107" s="222"/>
      <c r="E107" s="222"/>
      <c r="F107" s="223"/>
      <c r="G107" s="99"/>
      <c r="H107" s="99"/>
      <c r="I107" s="99"/>
      <c r="J107" s="226" t="s">
        <v>394</v>
      </c>
      <c r="K107" s="227"/>
      <c r="L107" s="25" t="s">
        <v>247</v>
      </c>
      <c r="M107" s="93" t="s">
        <v>240</v>
      </c>
      <c r="N107" s="101">
        <v>81</v>
      </c>
      <c r="O107" s="94">
        <v>0</v>
      </c>
      <c r="P107" s="94">
        <v>95000</v>
      </c>
      <c r="Q107" s="94">
        <v>0</v>
      </c>
      <c r="R107" s="94">
        <v>0</v>
      </c>
      <c r="S107" s="102">
        <v>0</v>
      </c>
      <c r="T107" s="91"/>
      <c r="U107" s="91"/>
      <c r="V107" s="91"/>
      <c r="W107" s="87"/>
      <c r="X107" s="188"/>
      <c r="Y107" s="188"/>
      <c r="Z107" s="23"/>
      <c r="AA107" s="89"/>
      <c r="AB107" s="48"/>
      <c r="AC107" s="2"/>
      <c r="AD107" s="94"/>
      <c r="AE107" s="2"/>
      <c r="AF107" s="2"/>
      <c r="AG107" s="98"/>
    </row>
    <row r="108" spans="1:33" ht="100.5" customHeight="1" x14ac:dyDescent="0.25">
      <c r="A108" s="104" t="s">
        <v>643</v>
      </c>
      <c r="B108" s="221" t="s">
        <v>613</v>
      </c>
      <c r="C108" s="222"/>
      <c r="D108" s="222"/>
      <c r="E108" s="222"/>
      <c r="F108" s="223"/>
      <c r="G108" s="99"/>
      <c r="H108" s="99"/>
      <c r="I108" s="99"/>
      <c r="J108" s="226" t="s">
        <v>623</v>
      </c>
      <c r="K108" s="227"/>
      <c r="L108" s="25" t="s">
        <v>626</v>
      </c>
      <c r="M108" s="89" t="s">
        <v>240</v>
      </c>
      <c r="N108" s="48"/>
      <c r="O108" s="2"/>
      <c r="P108" s="94"/>
      <c r="Q108" s="2">
        <v>150000</v>
      </c>
      <c r="R108" s="2"/>
      <c r="S108" s="98"/>
      <c r="T108" s="108"/>
      <c r="U108" s="108"/>
      <c r="V108" s="108"/>
      <c r="W108" s="108"/>
      <c r="X108" s="109"/>
      <c r="Y108" s="109"/>
      <c r="Z108" s="110"/>
      <c r="AA108" s="75"/>
      <c r="AB108" s="111"/>
      <c r="AC108" s="112"/>
      <c r="AD108" s="113"/>
      <c r="AE108" s="112"/>
      <c r="AF108" s="112"/>
      <c r="AG108" s="114"/>
    </row>
    <row r="109" spans="1:33" ht="83.25" hidden="1" customHeight="1" x14ac:dyDescent="0.25">
      <c r="A109" s="104" t="s">
        <v>583</v>
      </c>
      <c r="B109" s="221" t="s">
        <v>44</v>
      </c>
      <c r="C109" s="222"/>
      <c r="D109" s="222"/>
      <c r="E109" s="223"/>
      <c r="F109" s="99"/>
      <c r="G109" s="99"/>
      <c r="H109" s="99"/>
      <c r="I109" s="103"/>
      <c r="J109" s="191" t="s">
        <v>395</v>
      </c>
      <c r="K109" s="191"/>
      <c r="L109" s="25" t="s">
        <v>248</v>
      </c>
      <c r="M109" s="93" t="s">
        <v>240</v>
      </c>
      <c r="N109" s="101">
        <v>82</v>
      </c>
      <c r="O109" s="94">
        <v>0</v>
      </c>
      <c r="P109" s="94">
        <v>190000</v>
      </c>
      <c r="Q109" s="94">
        <v>0</v>
      </c>
      <c r="R109" s="94">
        <v>0</v>
      </c>
      <c r="S109" s="102">
        <v>0</v>
      </c>
      <c r="T109" s="3"/>
    </row>
    <row r="110" spans="1:33" ht="98.25" customHeight="1" x14ac:dyDescent="0.25">
      <c r="A110" s="104" t="s">
        <v>643</v>
      </c>
      <c r="B110" s="221" t="s">
        <v>613</v>
      </c>
      <c r="C110" s="222"/>
      <c r="D110" s="222"/>
      <c r="E110" s="222"/>
      <c r="F110" s="223"/>
      <c r="G110" s="99"/>
      <c r="H110" s="99"/>
      <c r="I110" s="99"/>
      <c r="J110" s="226" t="s">
        <v>624</v>
      </c>
      <c r="K110" s="227"/>
      <c r="L110" s="25" t="s">
        <v>627</v>
      </c>
      <c r="M110" s="89" t="s">
        <v>240</v>
      </c>
      <c r="N110" s="48"/>
      <c r="O110" s="2"/>
      <c r="P110" s="94"/>
      <c r="Q110" s="2">
        <v>150000</v>
      </c>
      <c r="R110" s="2"/>
      <c r="S110" s="98"/>
      <c r="T110" s="3"/>
    </row>
    <row r="111" spans="1:33" ht="83.25" hidden="1" customHeight="1" x14ac:dyDescent="0.25">
      <c r="A111" s="104" t="s">
        <v>583</v>
      </c>
      <c r="B111" s="221" t="s">
        <v>44</v>
      </c>
      <c r="C111" s="222"/>
      <c r="D111" s="222"/>
      <c r="E111" s="223"/>
      <c r="F111" s="99"/>
      <c r="G111" s="99"/>
      <c r="H111" s="99"/>
      <c r="I111" s="103"/>
      <c r="J111" s="191" t="s">
        <v>246</v>
      </c>
      <c r="K111" s="191"/>
      <c r="L111" s="25" t="s">
        <v>249</v>
      </c>
      <c r="M111" s="93" t="s">
        <v>240</v>
      </c>
      <c r="N111" s="101">
        <v>83</v>
      </c>
      <c r="O111" s="94">
        <v>0</v>
      </c>
      <c r="P111" s="94">
        <v>100000</v>
      </c>
      <c r="Q111" s="94">
        <v>0</v>
      </c>
      <c r="R111" s="94">
        <v>0</v>
      </c>
      <c r="S111" s="98">
        <v>0</v>
      </c>
      <c r="T111" s="3"/>
    </row>
    <row r="112" spans="1:33" ht="83.25" hidden="1" customHeight="1" x14ac:dyDescent="0.25">
      <c r="A112" s="104" t="s">
        <v>583</v>
      </c>
      <c r="B112" s="221" t="s">
        <v>44</v>
      </c>
      <c r="C112" s="222"/>
      <c r="D112" s="222"/>
      <c r="E112" s="107"/>
      <c r="F112" s="99"/>
      <c r="G112" s="99"/>
      <c r="H112" s="99"/>
      <c r="I112" s="103"/>
      <c r="J112" s="191" t="s">
        <v>378</v>
      </c>
      <c r="K112" s="191"/>
      <c r="L112" s="25" t="s">
        <v>380</v>
      </c>
      <c r="M112" s="93" t="s">
        <v>240</v>
      </c>
      <c r="N112" s="101">
        <v>84</v>
      </c>
      <c r="O112" s="94">
        <v>0</v>
      </c>
      <c r="P112" s="94">
        <v>25000</v>
      </c>
      <c r="Q112" s="94">
        <v>0</v>
      </c>
      <c r="R112" s="94">
        <v>0</v>
      </c>
      <c r="S112" s="98">
        <v>0</v>
      </c>
      <c r="T112" s="3"/>
    </row>
    <row r="113" spans="1:30" ht="83.25" hidden="1" customHeight="1" x14ac:dyDescent="0.25">
      <c r="A113" s="104" t="s">
        <v>583</v>
      </c>
      <c r="B113" s="221" t="s">
        <v>44</v>
      </c>
      <c r="C113" s="222"/>
      <c r="D113" s="222"/>
      <c r="E113" s="107"/>
      <c r="F113" s="99"/>
      <c r="G113" s="99"/>
      <c r="H113" s="99"/>
      <c r="I113" s="103"/>
      <c r="J113" s="226" t="s">
        <v>379</v>
      </c>
      <c r="K113" s="227"/>
      <c r="L113" s="25" t="s">
        <v>381</v>
      </c>
      <c r="M113" s="93" t="s">
        <v>240</v>
      </c>
      <c r="N113" s="101">
        <v>85</v>
      </c>
      <c r="O113" s="94">
        <v>0</v>
      </c>
      <c r="P113" s="94">
        <v>25000</v>
      </c>
      <c r="Q113" s="94">
        <v>0</v>
      </c>
      <c r="R113" s="94">
        <v>0</v>
      </c>
      <c r="S113" s="98">
        <v>0</v>
      </c>
      <c r="T113" s="3"/>
    </row>
    <row r="114" spans="1:30" ht="94.5" customHeight="1" x14ac:dyDescent="0.25">
      <c r="A114" s="37" t="s">
        <v>643</v>
      </c>
      <c r="B114" s="221" t="s">
        <v>613</v>
      </c>
      <c r="C114" s="222"/>
      <c r="D114" s="222"/>
      <c r="E114" s="223"/>
      <c r="F114" s="29"/>
      <c r="G114" s="29"/>
      <c r="H114" s="29"/>
      <c r="I114" s="35"/>
      <c r="J114" s="189" t="s">
        <v>437</v>
      </c>
      <c r="K114" s="190"/>
      <c r="L114" s="25" t="s">
        <v>480</v>
      </c>
      <c r="M114" s="33" t="s">
        <v>240</v>
      </c>
      <c r="N114" s="48">
        <v>86</v>
      </c>
      <c r="O114" s="2">
        <v>100000</v>
      </c>
      <c r="P114" s="94">
        <v>0</v>
      </c>
      <c r="Q114" s="2"/>
      <c r="R114" s="2">
        <v>0</v>
      </c>
      <c r="S114" s="98">
        <v>0</v>
      </c>
      <c r="T114" s="3"/>
    </row>
    <row r="115" spans="1:30" ht="99.75" customHeight="1" x14ac:dyDescent="0.25">
      <c r="A115" s="37" t="s">
        <v>643</v>
      </c>
      <c r="B115" s="162" t="s">
        <v>613</v>
      </c>
      <c r="C115" s="163"/>
      <c r="D115" s="163"/>
      <c r="E115" s="28"/>
      <c r="F115" s="29"/>
      <c r="G115" s="29"/>
      <c r="H115" s="29"/>
      <c r="I115" s="35"/>
      <c r="J115" s="189" t="s">
        <v>438</v>
      </c>
      <c r="K115" s="190"/>
      <c r="L115" s="25" t="s">
        <v>481</v>
      </c>
      <c r="M115" s="33" t="s">
        <v>240</v>
      </c>
      <c r="N115" s="48">
        <v>87</v>
      </c>
      <c r="O115" s="2">
        <v>107000</v>
      </c>
      <c r="P115" s="94">
        <v>0</v>
      </c>
      <c r="Q115" s="2"/>
      <c r="R115" s="2">
        <v>0</v>
      </c>
      <c r="S115" s="98">
        <v>0</v>
      </c>
      <c r="T115" s="3"/>
    </row>
    <row r="116" spans="1:30" ht="90.75" customHeight="1" x14ac:dyDescent="0.25">
      <c r="A116" s="37" t="s">
        <v>643</v>
      </c>
      <c r="B116" s="162" t="s">
        <v>613</v>
      </c>
      <c r="C116" s="163"/>
      <c r="D116" s="163"/>
      <c r="E116" s="28"/>
      <c r="F116" s="29"/>
      <c r="G116" s="29"/>
      <c r="H116" s="29"/>
      <c r="I116" s="35"/>
      <c r="J116" s="189" t="s">
        <v>439</v>
      </c>
      <c r="K116" s="190"/>
      <c r="L116" s="25" t="s">
        <v>482</v>
      </c>
      <c r="M116" s="33" t="s">
        <v>240</v>
      </c>
      <c r="N116" s="48">
        <v>88</v>
      </c>
      <c r="O116" s="2">
        <v>200000</v>
      </c>
      <c r="P116" s="94">
        <v>0</v>
      </c>
      <c r="Q116" s="2"/>
      <c r="R116" s="2">
        <v>0</v>
      </c>
      <c r="S116" s="98">
        <v>0</v>
      </c>
      <c r="T116" s="3"/>
    </row>
    <row r="117" spans="1:30" ht="83.25" customHeight="1" x14ac:dyDescent="0.25">
      <c r="A117" s="123" t="s">
        <v>643</v>
      </c>
      <c r="B117" s="221" t="s">
        <v>613</v>
      </c>
      <c r="C117" s="222"/>
      <c r="D117" s="222"/>
      <c r="E117" s="122"/>
      <c r="F117" s="99"/>
      <c r="G117" s="99"/>
      <c r="H117" s="99"/>
      <c r="I117" s="121"/>
      <c r="J117" s="226" t="s">
        <v>702</v>
      </c>
      <c r="K117" s="227"/>
      <c r="L117" s="25" t="s">
        <v>706</v>
      </c>
      <c r="M117" s="125" t="s">
        <v>240</v>
      </c>
      <c r="N117" s="101"/>
      <c r="O117" s="94"/>
      <c r="P117" s="94"/>
      <c r="Q117" s="95">
        <v>36000</v>
      </c>
      <c r="R117" s="94"/>
      <c r="S117" s="102"/>
      <c r="T117" s="3"/>
    </row>
    <row r="118" spans="1:30" ht="83.25" customHeight="1" x14ac:dyDescent="0.25">
      <c r="A118" s="123" t="s">
        <v>643</v>
      </c>
      <c r="B118" s="221" t="s">
        <v>613</v>
      </c>
      <c r="C118" s="222"/>
      <c r="D118" s="222"/>
      <c r="E118" s="122"/>
      <c r="F118" s="99"/>
      <c r="G118" s="99"/>
      <c r="H118" s="99"/>
      <c r="I118" s="121"/>
      <c r="J118" s="226" t="s">
        <v>703</v>
      </c>
      <c r="K118" s="227"/>
      <c r="L118" s="25" t="s">
        <v>707</v>
      </c>
      <c r="M118" s="125" t="s">
        <v>240</v>
      </c>
      <c r="N118" s="101"/>
      <c r="O118" s="94"/>
      <c r="P118" s="94"/>
      <c r="Q118" s="95">
        <v>26000</v>
      </c>
      <c r="R118" s="94"/>
      <c r="S118" s="102"/>
      <c r="T118" s="3"/>
    </row>
    <row r="119" spans="1:30" ht="83.25" customHeight="1" x14ac:dyDescent="0.25">
      <c r="A119" s="123" t="s">
        <v>643</v>
      </c>
      <c r="B119" s="221" t="s">
        <v>613</v>
      </c>
      <c r="C119" s="222"/>
      <c r="D119" s="222"/>
      <c r="E119" s="122"/>
      <c r="F119" s="99"/>
      <c r="G119" s="99"/>
      <c r="H119" s="99"/>
      <c r="I119" s="121"/>
      <c r="J119" s="226" t="s">
        <v>704</v>
      </c>
      <c r="K119" s="227"/>
      <c r="L119" s="25" t="s">
        <v>708</v>
      </c>
      <c r="M119" s="125" t="s">
        <v>240</v>
      </c>
      <c r="N119" s="101"/>
      <c r="O119" s="94"/>
      <c r="P119" s="94"/>
      <c r="Q119" s="94">
        <v>75000</v>
      </c>
      <c r="R119" s="94"/>
      <c r="S119" s="102"/>
      <c r="T119" s="3"/>
    </row>
    <row r="120" spans="1:30" ht="83.25" customHeight="1" x14ac:dyDescent="0.25">
      <c r="A120" s="123" t="s">
        <v>643</v>
      </c>
      <c r="B120" s="221" t="s">
        <v>613</v>
      </c>
      <c r="C120" s="222"/>
      <c r="D120" s="222"/>
      <c r="E120" s="122"/>
      <c r="F120" s="99"/>
      <c r="G120" s="99"/>
      <c r="H120" s="99"/>
      <c r="I120" s="121"/>
      <c r="J120" s="226" t="s">
        <v>705</v>
      </c>
      <c r="K120" s="227"/>
      <c r="L120" s="25" t="s">
        <v>709</v>
      </c>
      <c r="M120" s="125" t="s">
        <v>240</v>
      </c>
      <c r="N120" s="101"/>
      <c r="O120" s="94"/>
      <c r="P120" s="94"/>
      <c r="Q120" s="94">
        <v>56000</v>
      </c>
      <c r="R120" s="94"/>
      <c r="S120" s="102"/>
      <c r="T120" s="3"/>
    </row>
    <row r="121" spans="1:30" ht="83.25" customHeight="1" x14ac:dyDescent="0.25">
      <c r="A121" s="104" t="s">
        <v>644</v>
      </c>
      <c r="B121" s="221" t="s">
        <v>613</v>
      </c>
      <c r="C121" s="222"/>
      <c r="D121" s="222"/>
      <c r="E121" s="222"/>
      <c r="F121" s="223"/>
      <c r="G121" s="99"/>
      <c r="H121" s="99"/>
      <c r="I121" s="99"/>
      <c r="J121" s="226" t="s">
        <v>628</v>
      </c>
      <c r="K121" s="227"/>
      <c r="L121" s="25" t="s">
        <v>630</v>
      </c>
      <c r="M121" s="89" t="s">
        <v>35</v>
      </c>
      <c r="N121" s="48"/>
      <c r="O121" s="2"/>
      <c r="P121" s="94"/>
      <c r="Q121" s="2">
        <v>86000</v>
      </c>
      <c r="R121" s="2"/>
      <c r="S121" s="98"/>
      <c r="T121" s="3"/>
    </row>
    <row r="122" spans="1:30" ht="75.75" hidden="1" customHeight="1" x14ac:dyDescent="0.25">
      <c r="A122" s="104" t="s">
        <v>590</v>
      </c>
      <c r="B122" s="221" t="s">
        <v>44</v>
      </c>
      <c r="C122" s="222"/>
      <c r="D122" s="222"/>
      <c r="E122" s="223"/>
      <c r="F122" s="99"/>
      <c r="G122" s="99"/>
      <c r="H122" s="99"/>
      <c r="I122" s="103"/>
      <c r="J122" s="191" t="s">
        <v>252</v>
      </c>
      <c r="K122" s="191"/>
      <c r="L122" s="25" t="s">
        <v>253</v>
      </c>
      <c r="M122" s="93" t="s">
        <v>35</v>
      </c>
      <c r="N122" s="101">
        <v>89</v>
      </c>
      <c r="O122" s="94">
        <v>0</v>
      </c>
      <c r="P122" s="94">
        <v>70000</v>
      </c>
      <c r="Q122" s="94">
        <v>0</v>
      </c>
      <c r="R122" s="94">
        <v>0</v>
      </c>
      <c r="S122" s="102">
        <v>0</v>
      </c>
      <c r="T122" s="3"/>
    </row>
    <row r="123" spans="1:30" ht="94.5" hidden="1" customHeight="1" x14ac:dyDescent="0.25">
      <c r="A123" s="104" t="s">
        <v>590</v>
      </c>
      <c r="B123" s="221" t="s">
        <v>44</v>
      </c>
      <c r="C123" s="222"/>
      <c r="D123" s="222"/>
      <c r="E123" s="223"/>
      <c r="F123" s="99"/>
      <c r="G123" s="99"/>
      <c r="H123" s="99"/>
      <c r="I123" s="99"/>
      <c r="J123" s="228" t="s">
        <v>396</v>
      </c>
      <c r="K123" s="229"/>
      <c r="L123" s="25" t="s">
        <v>255</v>
      </c>
      <c r="M123" s="93" t="s">
        <v>35</v>
      </c>
      <c r="N123" s="101">
        <v>90</v>
      </c>
      <c r="O123" s="94">
        <v>0</v>
      </c>
      <c r="P123" s="94">
        <v>68000</v>
      </c>
      <c r="Q123" s="94">
        <v>0</v>
      </c>
      <c r="R123" s="94">
        <v>0</v>
      </c>
      <c r="S123" s="102">
        <v>0</v>
      </c>
      <c r="T123" s="3"/>
    </row>
    <row r="124" spans="1:30" ht="89.25" hidden="1" customHeight="1" x14ac:dyDescent="0.25">
      <c r="A124" s="104" t="s">
        <v>590</v>
      </c>
      <c r="B124" s="221" t="s">
        <v>44</v>
      </c>
      <c r="C124" s="222"/>
      <c r="D124" s="222"/>
      <c r="E124" s="223"/>
      <c r="F124" s="99"/>
      <c r="G124" s="99"/>
      <c r="H124" s="99"/>
      <c r="I124" s="99"/>
      <c r="J124" s="228" t="s">
        <v>397</v>
      </c>
      <c r="K124" s="229"/>
      <c r="L124" s="25" t="s">
        <v>398</v>
      </c>
      <c r="M124" s="93" t="s">
        <v>35</v>
      </c>
      <c r="N124" s="101">
        <v>91</v>
      </c>
      <c r="O124" s="94">
        <v>0</v>
      </c>
      <c r="P124" s="94">
        <v>15000</v>
      </c>
      <c r="Q124" s="94">
        <v>0</v>
      </c>
      <c r="R124" s="94">
        <v>0</v>
      </c>
      <c r="S124" s="102">
        <v>0</v>
      </c>
      <c r="T124" s="3"/>
    </row>
    <row r="125" spans="1:30" ht="80.25" hidden="1" customHeight="1" x14ac:dyDescent="0.25">
      <c r="A125" s="104" t="s">
        <v>590</v>
      </c>
      <c r="B125" s="221" t="s">
        <v>44</v>
      </c>
      <c r="C125" s="222"/>
      <c r="D125" s="222"/>
      <c r="E125" s="223"/>
      <c r="F125" s="99"/>
      <c r="G125" s="99"/>
      <c r="H125" s="99"/>
      <c r="I125" s="99"/>
      <c r="J125" s="228" t="s">
        <v>250</v>
      </c>
      <c r="K125" s="229"/>
      <c r="L125" s="25" t="s">
        <v>399</v>
      </c>
      <c r="M125" s="93" t="s">
        <v>35</v>
      </c>
      <c r="N125" s="101">
        <v>92</v>
      </c>
      <c r="O125" s="94">
        <v>0</v>
      </c>
      <c r="P125" s="94">
        <v>20000</v>
      </c>
      <c r="Q125" s="94">
        <v>0</v>
      </c>
      <c r="R125" s="94">
        <v>0</v>
      </c>
      <c r="S125" s="102">
        <v>0</v>
      </c>
      <c r="T125" s="3"/>
    </row>
    <row r="126" spans="1:30" ht="80.25" customHeight="1" x14ac:dyDescent="0.25">
      <c r="A126" s="104" t="s">
        <v>644</v>
      </c>
      <c r="B126" s="221" t="s">
        <v>613</v>
      </c>
      <c r="C126" s="222"/>
      <c r="D126" s="222"/>
      <c r="E126" s="222"/>
      <c r="F126" s="223"/>
      <c r="G126" s="99"/>
      <c r="H126" s="99"/>
      <c r="I126" s="99"/>
      <c r="J126" s="226" t="s">
        <v>629</v>
      </c>
      <c r="K126" s="227"/>
      <c r="L126" s="25" t="s">
        <v>631</v>
      </c>
      <c r="M126" s="89" t="s">
        <v>35</v>
      </c>
      <c r="N126" s="48"/>
      <c r="O126" s="2"/>
      <c r="P126" s="94"/>
      <c r="Q126" s="2">
        <v>197000</v>
      </c>
      <c r="R126" s="2"/>
      <c r="S126" s="98"/>
      <c r="T126" s="3"/>
    </row>
    <row r="127" spans="1:30" ht="95.25" hidden="1" customHeight="1" x14ac:dyDescent="0.25">
      <c r="A127" s="104" t="s">
        <v>590</v>
      </c>
      <c r="B127" s="221" t="s">
        <v>44</v>
      </c>
      <c r="C127" s="222"/>
      <c r="D127" s="222"/>
      <c r="E127" s="223"/>
      <c r="F127" s="99"/>
      <c r="G127" s="99"/>
      <c r="H127" s="99"/>
      <c r="I127" s="99"/>
      <c r="J127" s="228" t="s">
        <v>400</v>
      </c>
      <c r="K127" s="229"/>
      <c r="L127" s="25" t="s">
        <v>254</v>
      </c>
      <c r="M127" s="93" t="s">
        <v>35</v>
      </c>
      <c r="N127" s="101">
        <v>93</v>
      </c>
      <c r="O127" s="94">
        <v>0</v>
      </c>
      <c r="P127" s="94">
        <v>135000</v>
      </c>
      <c r="Q127" s="94">
        <v>0</v>
      </c>
      <c r="R127" s="94">
        <v>0</v>
      </c>
      <c r="S127" s="102">
        <v>0</v>
      </c>
      <c r="T127" s="87"/>
      <c r="U127" s="189"/>
      <c r="V127" s="190"/>
      <c r="W127" s="23"/>
      <c r="X127" s="89"/>
      <c r="Y127" s="48"/>
      <c r="Z127" s="2"/>
      <c r="AA127" s="94"/>
      <c r="AB127" s="2"/>
      <c r="AC127" s="2"/>
      <c r="AD127" s="98"/>
    </row>
    <row r="128" spans="1:30" ht="86.25" hidden="1" customHeight="1" x14ac:dyDescent="0.25">
      <c r="A128" s="104" t="s">
        <v>590</v>
      </c>
      <c r="B128" s="221" t="s">
        <v>44</v>
      </c>
      <c r="C128" s="222"/>
      <c r="D128" s="222"/>
      <c r="E128" s="223"/>
      <c r="F128" s="99"/>
      <c r="G128" s="99"/>
      <c r="H128" s="99"/>
      <c r="I128" s="103"/>
      <c r="J128" s="191" t="s">
        <v>251</v>
      </c>
      <c r="K128" s="191"/>
      <c r="L128" s="25" t="s">
        <v>401</v>
      </c>
      <c r="M128" s="93" t="s">
        <v>35</v>
      </c>
      <c r="N128" s="101">
        <v>94</v>
      </c>
      <c r="O128" s="94">
        <v>0</v>
      </c>
      <c r="P128" s="94">
        <v>117000</v>
      </c>
      <c r="Q128" s="94">
        <v>0</v>
      </c>
      <c r="R128" s="94">
        <v>0</v>
      </c>
      <c r="S128" s="102">
        <v>0</v>
      </c>
      <c r="T128" s="3"/>
    </row>
    <row r="129" spans="1:21" ht="93.75" hidden="1" customHeight="1" x14ac:dyDescent="0.25">
      <c r="A129" s="104" t="s">
        <v>590</v>
      </c>
      <c r="B129" s="221" t="s">
        <v>44</v>
      </c>
      <c r="C129" s="222"/>
      <c r="D129" s="222"/>
      <c r="E129" s="223"/>
      <c r="F129" s="99"/>
      <c r="G129" s="99"/>
      <c r="H129" s="99"/>
      <c r="I129" s="103"/>
      <c r="J129" s="191" t="s">
        <v>402</v>
      </c>
      <c r="K129" s="191"/>
      <c r="L129" s="25" t="s">
        <v>403</v>
      </c>
      <c r="M129" s="93" t="s">
        <v>35</v>
      </c>
      <c r="N129" s="101">
        <v>95</v>
      </c>
      <c r="O129" s="94">
        <v>0</v>
      </c>
      <c r="P129" s="97">
        <v>19614.91</v>
      </c>
      <c r="Q129" s="94">
        <v>0</v>
      </c>
      <c r="R129" s="94">
        <v>0</v>
      </c>
      <c r="S129" s="102">
        <v>0</v>
      </c>
      <c r="T129" s="3"/>
    </row>
    <row r="130" spans="1:21" ht="94.5" hidden="1" customHeight="1" x14ac:dyDescent="0.25">
      <c r="A130" s="104" t="s">
        <v>590</v>
      </c>
      <c r="B130" s="221" t="s">
        <v>44</v>
      </c>
      <c r="C130" s="222"/>
      <c r="D130" s="222"/>
      <c r="E130" s="223"/>
      <c r="F130" s="99"/>
      <c r="G130" s="99"/>
      <c r="H130" s="99"/>
      <c r="I130" s="103"/>
      <c r="J130" s="191" t="s">
        <v>338</v>
      </c>
      <c r="K130" s="191"/>
      <c r="L130" s="25" t="s">
        <v>336</v>
      </c>
      <c r="M130" s="93" t="s">
        <v>35</v>
      </c>
      <c r="N130" s="101">
        <v>96</v>
      </c>
      <c r="O130" s="94">
        <v>0</v>
      </c>
      <c r="P130" s="97">
        <v>17698.91</v>
      </c>
      <c r="Q130" s="94">
        <v>0</v>
      </c>
      <c r="R130" s="94">
        <v>0</v>
      </c>
      <c r="S130" s="102">
        <v>0</v>
      </c>
      <c r="T130" s="3"/>
    </row>
    <row r="131" spans="1:21" ht="97.5" hidden="1" customHeight="1" x14ac:dyDescent="0.25">
      <c r="A131" s="104" t="s">
        <v>590</v>
      </c>
      <c r="B131" s="221" t="s">
        <v>44</v>
      </c>
      <c r="C131" s="222"/>
      <c r="D131" s="222"/>
      <c r="E131" s="223"/>
      <c r="F131" s="99"/>
      <c r="G131" s="99"/>
      <c r="H131" s="99"/>
      <c r="I131" s="99"/>
      <c r="J131" s="226" t="s">
        <v>404</v>
      </c>
      <c r="K131" s="227"/>
      <c r="L131" s="25" t="s">
        <v>405</v>
      </c>
      <c r="M131" s="93" t="s">
        <v>35</v>
      </c>
      <c r="N131" s="101">
        <v>97</v>
      </c>
      <c r="O131" s="94">
        <v>0</v>
      </c>
      <c r="P131" s="97">
        <v>19629.28</v>
      </c>
      <c r="Q131" s="94">
        <v>0</v>
      </c>
      <c r="R131" s="94">
        <v>0</v>
      </c>
      <c r="S131" s="102">
        <v>0</v>
      </c>
      <c r="T131" s="3"/>
      <c r="U131" s="3"/>
    </row>
    <row r="132" spans="1:21" ht="97.5" hidden="1" customHeight="1" x14ac:dyDescent="0.25">
      <c r="A132" s="104" t="s">
        <v>590</v>
      </c>
      <c r="B132" s="221" t="s">
        <v>44</v>
      </c>
      <c r="C132" s="222"/>
      <c r="D132" s="222"/>
      <c r="E132" s="223"/>
      <c r="F132" s="99"/>
      <c r="G132" s="99"/>
      <c r="H132" s="99"/>
      <c r="I132" s="99"/>
      <c r="J132" s="226" t="s">
        <v>339</v>
      </c>
      <c r="K132" s="227"/>
      <c r="L132" s="25" t="s">
        <v>337</v>
      </c>
      <c r="M132" s="93" t="s">
        <v>35</v>
      </c>
      <c r="N132" s="101">
        <v>98</v>
      </c>
      <c r="O132" s="94">
        <v>0</v>
      </c>
      <c r="P132" s="97">
        <v>26548.36</v>
      </c>
      <c r="Q132" s="94">
        <v>0</v>
      </c>
      <c r="R132" s="94">
        <v>0</v>
      </c>
      <c r="S132" s="102">
        <v>0</v>
      </c>
      <c r="T132" s="3"/>
      <c r="U132" s="3"/>
    </row>
    <row r="133" spans="1:21" ht="97.5" customHeight="1" x14ac:dyDescent="0.25">
      <c r="A133" s="37" t="s">
        <v>644</v>
      </c>
      <c r="B133" s="221" t="s">
        <v>613</v>
      </c>
      <c r="C133" s="222"/>
      <c r="D133" s="222"/>
      <c r="E133" s="223"/>
      <c r="F133" s="29"/>
      <c r="G133" s="29"/>
      <c r="H133" s="29"/>
      <c r="I133" s="29"/>
      <c r="J133" s="189" t="s">
        <v>440</v>
      </c>
      <c r="K133" s="190"/>
      <c r="L133" s="25" t="s">
        <v>483</v>
      </c>
      <c r="M133" s="33" t="s">
        <v>35</v>
      </c>
      <c r="N133" s="48">
        <v>99</v>
      </c>
      <c r="O133" s="2">
        <v>60000</v>
      </c>
      <c r="P133" s="94">
        <v>0</v>
      </c>
      <c r="Q133" s="2"/>
      <c r="R133" s="2">
        <v>0</v>
      </c>
      <c r="S133" s="98">
        <v>0</v>
      </c>
      <c r="T133" s="3"/>
      <c r="U133" s="3"/>
    </row>
    <row r="134" spans="1:21" ht="93" customHeight="1" x14ac:dyDescent="0.25">
      <c r="A134" s="37" t="s">
        <v>644</v>
      </c>
      <c r="B134" s="221" t="s">
        <v>613</v>
      </c>
      <c r="C134" s="222"/>
      <c r="D134" s="222"/>
      <c r="E134" s="223"/>
      <c r="F134" s="29"/>
      <c r="G134" s="29"/>
      <c r="H134" s="29"/>
      <c r="I134" s="29"/>
      <c r="J134" s="189" t="s">
        <v>441</v>
      </c>
      <c r="K134" s="190"/>
      <c r="L134" s="25" t="s">
        <v>524</v>
      </c>
      <c r="M134" s="33" t="s">
        <v>35</v>
      </c>
      <c r="N134" s="48">
        <v>100</v>
      </c>
      <c r="O134" s="2">
        <v>137000</v>
      </c>
      <c r="P134" s="94">
        <v>0</v>
      </c>
      <c r="Q134" s="2"/>
      <c r="R134" s="2">
        <v>0</v>
      </c>
      <c r="S134" s="98">
        <v>0</v>
      </c>
      <c r="T134" s="3"/>
      <c r="U134" s="3"/>
    </row>
    <row r="135" spans="1:21" ht="74.25" customHeight="1" x14ac:dyDescent="0.25">
      <c r="A135" s="123" t="s">
        <v>644</v>
      </c>
      <c r="B135" s="221" t="s">
        <v>613</v>
      </c>
      <c r="C135" s="222"/>
      <c r="D135" s="222"/>
      <c r="E135" s="223"/>
      <c r="F135" s="99"/>
      <c r="G135" s="99"/>
      <c r="H135" s="99"/>
      <c r="I135" s="99"/>
      <c r="J135" s="226" t="s">
        <v>710</v>
      </c>
      <c r="K135" s="227"/>
      <c r="L135" s="25" t="s">
        <v>712</v>
      </c>
      <c r="M135" s="125" t="s">
        <v>35</v>
      </c>
      <c r="N135" s="101"/>
      <c r="O135" s="94"/>
      <c r="P135" s="94"/>
      <c r="Q135" s="95">
        <v>15000</v>
      </c>
      <c r="R135" s="94"/>
      <c r="S135" s="102"/>
      <c r="T135" s="3"/>
      <c r="U135" s="3"/>
    </row>
    <row r="136" spans="1:21" ht="97.5" customHeight="1" x14ac:dyDescent="0.25">
      <c r="A136" s="37" t="s">
        <v>644</v>
      </c>
      <c r="B136" s="221" t="s">
        <v>613</v>
      </c>
      <c r="C136" s="222"/>
      <c r="D136" s="222"/>
      <c r="E136" s="223"/>
      <c r="F136" s="29"/>
      <c r="G136" s="29"/>
      <c r="H136" s="29"/>
      <c r="I136" s="29"/>
      <c r="J136" s="189" t="s">
        <v>442</v>
      </c>
      <c r="K136" s="190"/>
      <c r="L136" s="25" t="s">
        <v>484</v>
      </c>
      <c r="M136" s="33" t="s">
        <v>35</v>
      </c>
      <c r="N136" s="48">
        <v>101</v>
      </c>
      <c r="O136" s="2">
        <v>15000</v>
      </c>
      <c r="P136" s="94">
        <v>0</v>
      </c>
      <c r="Q136" s="2"/>
      <c r="R136" s="2">
        <v>0</v>
      </c>
      <c r="S136" s="98">
        <v>0</v>
      </c>
      <c r="T136" s="3"/>
      <c r="U136" s="3"/>
    </row>
    <row r="137" spans="1:21" ht="97.5" customHeight="1" x14ac:dyDescent="0.25">
      <c r="A137" s="123" t="s">
        <v>644</v>
      </c>
      <c r="B137" s="221" t="s">
        <v>613</v>
      </c>
      <c r="C137" s="222"/>
      <c r="D137" s="222"/>
      <c r="E137" s="223"/>
      <c r="F137" s="99"/>
      <c r="G137" s="99"/>
      <c r="H137" s="99"/>
      <c r="I137" s="99"/>
      <c r="J137" s="226" t="s">
        <v>711</v>
      </c>
      <c r="K137" s="227"/>
      <c r="L137" s="25" t="s">
        <v>713</v>
      </c>
      <c r="M137" s="125" t="s">
        <v>35</v>
      </c>
      <c r="N137" s="101"/>
      <c r="O137" s="94"/>
      <c r="P137" s="94"/>
      <c r="Q137" s="94">
        <v>25000</v>
      </c>
      <c r="R137" s="94"/>
      <c r="S137" s="102"/>
      <c r="T137" s="3"/>
      <c r="U137" s="3"/>
    </row>
    <row r="138" spans="1:21" ht="97.5" customHeight="1" x14ac:dyDescent="0.25">
      <c r="A138" s="37" t="s">
        <v>644</v>
      </c>
      <c r="B138" s="221" t="s">
        <v>613</v>
      </c>
      <c r="C138" s="222"/>
      <c r="D138" s="222"/>
      <c r="E138" s="223"/>
      <c r="F138" s="29"/>
      <c r="G138" s="29"/>
      <c r="H138" s="29"/>
      <c r="I138" s="29"/>
      <c r="J138" s="189" t="s">
        <v>444</v>
      </c>
      <c r="K138" s="190"/>
      <c r="L138" s="25" t="s">
        <v>485</v>
      </c>
      <c r="M138" s="33" t="s">
        <v>35</v>
      </c>
      <c r="N138" s="48">
        <v>102</v>
      </c>
      <c r="O138" s="2">
        <v>25000</v>
      </c>
      <c r="P138" s="94">
        <v>0</v>
      </c>
      <c r="Q138" s="2"/>
      <c r="R138" s="2">
        <v>0</v>
      </c>
      <c r="S138" s="98">
        <v>0</v>
      </c>
      <c r="T138" s="3"/>
      <c r="U138" s="3"/>
    </row>
    <row r="139" spans="1:21" ht="97.5" customHeight="1" x14ac:dyDescent="0.25">
      <c r="A139" s="37" t="s">
        <v>644</v>
      </c>
      <c r="B139" s="221" t="s">
        <v>613</v>
      </c>
      <c r="C139" s="222"/>
      <c r="D139" s="222"/>
      <c r="E139" s="223"/>
      <c r="F139" s="29"/>
      <c r="G139" s="29"/>
      <c r="H139" s="29"/>
      <c r="I139" s="29"/>
      <c r="J139" s="189" t="s">
        <v>445</v>
      </c>
      <c r="K139" s="190"/>
      <c r="L139" s="25" t="s">
        <v>525</v>
      </c>
      <c r="M139" s="33" t="s">
        <v>35</v>
      </c>
      <c r="N139" s="48">
        <v>103</v>
      </c>
      <c r="O139" s="2">
        <f>10000-1425.2</f>
        <v>8574.7999999999993</v>
      </c>
      <c r="P139" s="94">
        <v>0</v>
      </c>
      <c r="Q139" s="2"/>
      <c r="R139" s="2">
        <v>0</v>
      </c>
      <c r="S139" s="98">
        <v>0</v>
      </c>
      <c r="T139" s="3"/>
      <c r="U139" s="3"/>
    </row>
    <row r="140" spans="1:21" ht="108.75" customHeight="1" x14ac:dyDescent="0.25">
      <c r="A140" s="37" t="s">
        <v>644</v>
      </c>
      <c r="B140" s="221" t="s">
        <v>613</v>
      </c>
      <c r="C140" s="222"/>
      <c r="D140" s="222"/>
      <c r="E140" s="223"/>
      <c r="F140" s="29"/>
      <c r="G140" s="29"/>
      <c r="H140" s="29"/>
      <c r="I140" s="29"/>
      <c r="J140" s="189" t="s">
        <v>443</v>
      </c>
      <c r="K140" s="190"/>
      <c r="L140" s="25" t="s">
        <v>486</v>
      </c>
      <c r="M140" s="33" t="s">
        <v>35</v>
      </c>
      <c r="N140" s="48">
        <v>104</v>
      </c>
      <c r="O140" s="2">
        <f>20000-2850.4</f>
        <v>17149.599999999999</v>
      </c>
      <c r="P140" s="94">
        <v>0</v>
      </c>
      <c r="Q140" s="2"/>
      <c r="R140" s="2">
        <v>0</v>
      </c>
      <c r="S140" s="98">
        <v>0</v>
      </c>
      <c r="T140" s="3"/>
      <c r="U140" s="3"/>
    </row>
    <row r="141" spans="1:21" ht="89.25" hidden="1" customHeight="1" x14ac:dyDescent="0.25">
      <c r="A141" s="37" t="s">
        <v>591</v>
      </c>
      <c r="B141" s="162" t="s">
        <v>44</v>
      </c>
      <c r="C141" s="163"/>
      <c r="D141" s="163"/>
      <c r="E141" s="164"/>
      <c r="F141" s="29"/>
      <c r="G141" s="29"/>
      <c r="H141" s="29"/>
      <c r="I141" s="35"/>
      <c r="J141" s="188" t="s">
        <v>256</v>
      </c>
      <c r="K141" s="188"/>
      <c r="L141" s="25" t="s">
        <v>259</v>
      </c>
      <c r="M141" s="33" t="s">
        <v>40</v>
      </c>
      <c r="N141" s="48">
        <v>105</v>
      </c>
      <c r="O141" s="2">
        <v>0</v>
      </c>
      <c r="P141" s="94">
        <v>70000</v>
      </c>
      <c r="Q141" s="2">
        <v>0</v>
      </c>
      <c r="R141" s="2">
        <v>0</v>
      </c>
      <c r="S141" s="98">
        <v>0</v>
      </c>
      <c r="T141" s="3"/>
    </row>
    <row r="142" spans="1:21" ht="93" customHeight="1" x14ac:dyDescent="0.25">
      <c r="A142" s="81" t="s">
        <v>662</v>
      </c>
      <c r="B142" s="162" t="s">
        <v>562</v>
      </c>
      <c r="C142" s="163"/>
      <c r="D142" s="163"/>
      <c r="E142" s="164"/>
      <c r="F142" s="29"/>
      <c r="G142" s="29"/>
      <c r="H142" s="29"/>
      <c r="I142" s="35"/>
      <c r="J142" s="192" t="s">
        <v>565</v>
      </c>
      <c r="K142" s="188"/>
      <c r="L142" s="25" t="s">
        <v>572</v>
      </c>
      <c r="M142" s="33" t="s">
        <v>40</v>
      </c>
      <c r="N142" s="48">
        <v>106</v>
      </c>
      <c r="O142" s="2">
        <v>88276</v>
      </c>
      <c r="P142" s="94">
        <v>0</v>
      </c>
      <c r="Q142" s="2"/>
      <c r="R142" s="2">
        <v>0</v>
      </c>
      <c r="S142" s="98">
        <v>0</v>
      </c>
      <c r="T142" s="3"/>
    </row>
    <row r="143" spans="1:21" ht="85.5" hidden="1" customHeight="1" x14ac:dyDescent="0.25">
      <c r="A143" s="104" t="s">
        <v>591</v>
      </c>
      <c r="B143" s="221" t="s">
        <v>561</v>
      </c>
      <c r="C143" s="222"/>
      <c r="D143" s="222"/>
      <c r="E143" s="223"/>
      <c r="F143" s="99"/>
      <c r="G143" s="99"/>
      <c r="H143" s="99"/>
      <c r="I143" s="103"/>
      <c r="J143" s="191" t="s">
        <v>257</v>
      </c>
      <c r="K143" s="191"/>
      <c r="L143" s="25" t="s">
        <v>260</v>
      </c>
      <c r="M143" s="93" t="s">
        <v>40</v>
      </c>
      <c r="N143" s="101">
        <v>107</v>
      </c>
      <c r="O143" s="94">
        <v>0</v>
      </c>
      <c r="P143" s="94">
        <v>70000</v>
      </c>
      <c r="Q143" s="94">
        <v>0</v>
      </c>
      <c r="R143" s="94">
        <v>0</v>
      </c>
      <c r="S143" s="102">
        <v>0</v>
      </c>
      <c r="T143" s="3"/>
    </row>
    <row r="144" spans="1:21" ht="107.25" customHeight="1" x14ac:dyDescent="0.25">
      <c r="A144" s="37" t="s">
        <v>662</v>
      </c>
      <c r="B144" s="162" t="s">
        <v>562</v>
      </c>
      <c r="C144" s="163"/>
      <c r="D144" s="163"/>
      <c r="E144" s="164"/>
      <c r="F144" s="29"/>
      <c r="G144" s="29"/>
      <c r="H144" s="29"/>
      <c r="I144" s="35"/>
      <c r="J144" s="188" t="s">
        <v>566</v>
      </c>
      <c r="K144" s="188"/>
      <c r="L144" s="25" t="s">
        <v>575</v>
      </c>
      <c r="M144" s="33" t="s">
        <v>40</v>
      </c>
      <c r="N144" s="48">
        <v>108</v>
      </c>
      <c r="O144" s="18">
        <v>77724</v>
      </c>
      <c r="P144" s="94">
        <v>0</v>
      </c>
      <c r="Q144" s="18"/>
      <c r="R144" s="2">
        <v>0</v>
      </c>
      <c r="S144" s="98">
        <v>0</v>
      </c>
      <c r="T144" s="3"/>
    </row>
    <row r="145" spans="1:20" ht="83.25" hidden="1" customHeight="1" x14ac:dyDescent="0.25">
      <c r="A145" s="104" t="s">
        <v>591</v>
      </c>
      <c r="B145" s="221" t="s">
        <v>44</v>
      </c>
      <c r="C145" s="222"/>
      <c r="D145" s="222"/>
      <c r="E145" s="223"/>
      <c r="F145" s="99"/>
      <c r="G145" s="99"/>
      <c r="H145" s="99"/>
      <c r="I145" s="103"/>
      <c r="J145" s="191" t="s">
        <v>258</v>
      </c>
      <c r="K145" s="191"/>
      <c r="L145" s="25" t="s">
        <v>261</v>
      </c>
      <c r="M145" s="93" t="s">
        <v>40</v>
      </c>
      <c r="N145" s="101">
        <v>109</v>
      </c>
      <c r="O145" s="94">
        <v>0</v>
      </c>
      <c r="P145" s="94">
        <v>110000</v>
      </c>
      <c r="Q145" s="94">
        <v>0</v>
      </c>
      <c r="R145" s="94">
        <v>0</v>
      </c>
      <c r="S145" s="102">
        <v>0</v>
      </c>
      <c r="T145" s="3"/>
    </row>
    <row r="146" spans="1:20" ht="90" customHeight="1" x14ac:dyDescent="0.25">
      <c r="A146" s="37" t="s">
        <v>662</v>
      </c>
      <c r="B146" s="162" t="s">
        <v>562</v>
      </c>
      <c r="C146" s="163"/>
      <c r="D146" s="163"/>
      <c r="E146" s="164"/>
      <c r="F146" s="29"/>
      <c r="G146" s="29"/>
      <c r="H146" s="29"/>
      <c r="I146" s="35"/>
      <c r="J146" s="188" t="s">
        <v>567</v>
      </c>
      <c r="K146" s="188"/>
      <c r="L146" s="25" t="s">
        <v>571</v>
      </c>
      <c r="M146" s="33" t="s">
        <v>40</v>
      </c>
      <c r="N146" s="48">
        <v>110</v>
      </c>
      <c r="O146" s="18">
        <v>160000</v>
      </c>
      <c r="P146" s="94">
        <v>0</v>
      </c>
      <c r="Q146" s="18"/>
      <c r="R146" s="2">
        <v>0</v>
      </c>
      <c r="S146" s="98">
        <v>0</v>
      </c>
      <c r="T146" s="3"/>
    </row>
    <row r="147" spans="1:20" ht="101.25" hidden="1" customHeight="1" x14ac:dyDescent="0.25">
      <c r="A147" s="104" t="s">
        <v>591</v>
      </c>
      <c r="B147" s="221" t="s">
        <v>44</v>
      </c>
      <c r="C147" s="222"/>
      <c r="D147" s="222"/>
      <c r="E147" s="223"/>
      <c r="F147" s="99"/>
      <c r="G147" s="99"/>
      <c r="H147" s="99"/>
      <c r="I147" s="103"/>
      <c r="J147" s="191" t="s">
        <v>342</v>
      </c>
      <c r="K147" s="191"/>
      <c r="L147" s="25" t="s">
        <v>340</v>
      </c>
      <c r="M147" s="93" t="s">
        <v>40</v>
      </c>
      <c r="N147" s="101">
        <v>111</v>
      </c>
      <c r="O147" s="94">
        <v>0</v>
      </c>
      <c r="P147" s="94">
        <v>23790.05</v>
      </c>
      <c r="Q147" s="94">
        <v>0</v>
      </c>
      <c r="R147" s="94">
        <v>0</v>
      </c>
      <c r="S147" s="102">
        <v>0</v>
      </c>
      <c r="T147" s="3"/>
    </row>
    <row r="148" spans="1:20" ht="113.25" hidden="1" customHeight="1" x14ac:dyDescent="0.25">
      <c r="A148" s="104" t="s">
        <v>591</v>
      </c>
      <c r="B148" s="221" t="s">
        <v>44</v>
      </c>
      <c r="C148" s="222"/>
      <c r="D148" s="222"/>
      <c r="E148" s="223"/>
      <c r="F148" s="99"/>
      <c r="G148" s="99"/>
      <c r="H148" s="99"/>
      <c r="I148" s="103"/>
      <c r="J148" s="191" t="s">
        <v>343</v>
      </c>
      <c r="K148" s="191"/>
      <c r="L148" s="25" t="s">
        <v>341</v>
      </c>
      <c r="M148" s="93" t="s">
        <v>40</v>
      </c>
      <c r="N148" s="101">
        <v>112</v>
      </c>
      <c r="O148" s="94">
        <v>0</v>
      </c>
      <c r="P148" s="97">
        <v>67000</v>
      </c>
      <c r="Q148" s="94">
        <v>0</v>
      </c>
      <c r="R148" s="94">
        <v>0</v>
      </c>
      <c r="S148" s="102">
        <v>0</v>
      </c>
      <c r="T148" s="3"/>
    </row>
    <row r="149" spans="1:20" ht="80.25" customHeight="1" x14ac:dyDescent="0.25">
      <c r="A149" s="123" t="s">
        <v>662</v>
      </c>
      <c r="B149" s="221" t="s">
        <v>562</v>
      </c>
      <c r="C149" s="222"/>
      <c r="D149" s="222"/>
      <c r="E149" s="223"/>
      <c r="F149" s="99"/>
      <c r="G149" s="99"/>
      <c r="H149" s="99"/>
      <c r="I149" s="121"/>
      <c r="J149" s="191" t="s">
        <v>714</v>
      </c>
      <c r="K149" s="191"/>
      <c r="L149" s="25" t="s">
        <v>715</v>
      </c>
      <c r="M149" s="125" t="s">
        <v>40</v>
      </c>
      <c r="N149" s="101"/>
      <c r="O149" s="95"/>
      <c r="P149" s="94"/>
      <c r="Q149" s="95">
        <v>38355</v>
      </c>
      <c r="R149" s="94"/>
      <c r="S149" s="102"/>
      <c r="T149" s="3"/>
    </row>
    <row r="150" spans="1:20" ht="97.5" customHeight="1" x14ac:dyDescent="0.25">
      <c r="A150" s="37" t="s">
        <v>662</v>
      </c>
      <c r="B150" s="221" t="s">
        <v>613</v>
      </c>
      <c r="C150" s="222"/>
      <c r="D150" s="222"/>
      <c r="E150" s="223"/>
      <c r="F150" s="29"/>
      <c r="G150" s="29"/>
      <c r="H150" s="29"/>
      <c r="I150" s="35"/>
      <c r="J150" s="188" t="s">
        <v>447</v>
      </c>
      <c r="K150" s="188"/>
      <c r="L150" s="25" t="s">
        <v>487</v>
      </c>
      <c r="M150" s="33" t="s">
        <v>40</v>
      </c>
      <c r="N150" s="48">
        <v>113</v>
      </c>
      <c r="O150" s="2">
        <f>30000-15750</f>
        <v>14250</v>
      </c>
      <c r="P150" s="94">
        <v>0</v>
      </c>
      <c r="Q150" s="2"/>
      <c r="R150" s="2">
        <v>0</v>
      </c>
      <c r="S150" s="98">
        <v>0</v>
      </c>
      <c r="T150" s="3"/>
    </row>
    <row r="151" spans="1:20" ht="80.25" customHeight="1" x14ac:dyDescent="0.25">
      <c r="A151" s="123" t="s">
        <v>662</v>
      </c>
      <c r="B151" s="221" t="s">
        <v>613</v>
      </c>
      <c r="C151" s="222"/>
      <c r="D151" s="222"/>
      <c r="E151" s="223"/>
      <c r="F151" s="99"/>
      <c r="G151" s="99"/>
      <c r="H151" s="99"/>
      <c r="I151" s="121"/>
      <c r="J151" s="191" t="s">
        <v>741</v>
      </c>
      <c r="K151" s="191"/>
      <c r="L151" s="25" t="s">
        <v>716</v>
      </c>
      <c r="M151" s="125" t="s">
        <v>40</v>
      </c>
      <c r="N151" s="101"/>
      <c r="O151" s="94"/>
      <c r="P151" s="94"/>
      <c r="Q151" s="94">
        <v>124000</v>
      </c>
      <c r="R151" s="94"/>
      <c r="S151" s="102"/>
      <c r="T151" s="3"/>
    </row>
    <row r="152" spans="1:20" ht="91.5" customHeight="1" x14ac:dyDescent="0.25">
      <c r="A152" s="37" t="s">
        <v>662</v>
      </c>
      <c r="B152" s="221" t="s">
        <v>613</v>
      </c>
      <c r="C152" s="222"/>
      <c r="D152" s="222"/>
      <c r="E152" s="223"/>
      <c r="F152" s="29"/>
      <c r="G152" s="29"/>
      <c r="H152" s="29"/>
      <c r="I152" s="35"/>
      <c r="J152" s="188" t="s">
        <v>448</v>
      </c>
      <c r="K152" s="188"/>
      <c r="L152" s="25" t="s">
        <v>488</v>
      </c>
      <c r="M152" s="33" t="s">
        <v>40</v>
      </c>
      <c r="N152" s="48">
        <v>114</v>
      </c>
      <c r="O152" s="2">
        <v>60000</v>
      </c>
      <c r="P152" s="94">
        <v>0</v>
      </c>
      <c r="Q152" s="2"/>
      <c r="R152" s="2">
        <v>0</v>
      </c>
      <c r="S152" s="98">
        <v>0</v>
      </c>
      <c r="T152" s="3"/>
    </row>
    <row r="153" spans="1:20" ht="81" hidden="1" customHeight="1" x14ac:dyDescent="0.25">
      <c r="A153" s="104" t="s">
        <v>581</v>
      </c>
      <c r="B153" s="221" t="s">
        <v>44</v>
      </c>
      <c r="C153" s="222"/>
      <c r="D153" s="222"/>
      <c r="E153" s="223"/>
      <c r="F153" s="99"/>
      <c r="G153" s="99"/>
      <c r="H153" s="99"/>
      <c r="I153" s="103"/>
      <c r="J153" s="191" t="s">
        <v>406</v>
      </c>
      <c r="K153" s="191"/>
      <c r="L153" s="25" t="s">
        <v>262</v>
      </c>
      <c r="M153" s="93" t="s">
        <v>33</v>
      </c>
      <c r="N153" s="101">
        <v>115</v>
      </c>
      <c r="O153" s="94">
        <v>0</v>
      </c>
      <c r="P153" s="97">
        <v>174000</v>
      </c>
      <c r="Q153" s="94">
        <v>0</v>
      </c>
      <c r="R153" s="94">
        <v>0</v>
      </c>
      <c r="S153" s="102">
        <v>0</v>
      </c>
      <c r="T153" s="3"/>
    </row>
    <row r="154" spans="1:20" ht="96" hidden="1" customHeight="1" x14ac:dyDescent="0.25">
      <c r="A154" s="104" t="s">
        <v>581</v>
      </c>
      <c r="B154" s="221" t="s">
        <v>44</v>
      </c>
      <c r="C154" s="222"/>
      <c r="D154" s="222"/>
      <c r="E154" s="223"/>
      <c r="F154" s="99"/>
      <c r="G154" s="99"/>
      <c r="H154" s="99"/>
      <c r="I154" s="103"/>
      <c r="J154" s="191" t="s">
        <v>407</v>
      </c>
      <c r="K154" s="191"/>
      <c r="L154" s="25" t="s">
        <v>408</v>
      </c>
      <c r="M154" s="93" t="s">
        <v>33</v>
      </c>
      <c r="N154" s="101">
        <v>116</v>
      </c>
      <c r="O154" s="94">
        <v>0</v>
      </c>
      <c r="P154" s="97">
        <v>46000</v>
      </c>
      <c r="Q154" s="94">
        <v>0</v>
      </c>
      <c r="R154" s="94">
        <v>0</v>
      </c>
      <c r="S154" s="102">
        <v>0</v>
      </c>
      <c r="T154" s="3"/>
    </row>
    <row r="155" spans="1:20" ht="93" hidden="1" customHeight="1" x14ac:dyDescent="0.25">
      <c r="A155" s="104" t="s">
        <v>581</v>
      </c>
      <c r="B155" s="221" t="s">
        <v>44</v>
      </c>
      <c r="C155" s="222"/>
      <c r="D155" s="222"/>
      <c r="E155" s="223"/>
      <c r="F155" s="99"/>
      <c r="G155" s="99"/>
      <c r="H155" s="99"/>
      <c r="I155" s="103"/>
      <c r="J155" s="191" t="s">
        <v>409</v>
      </c>
      <c r="K155" s="191"/>
      <c r="L155" s="25" t="s">
        <v>263</v>
      </c>
      <c r="M155" s="93" t="s">
        <v>33</v>
      </c>
      <c r="N155" s="101">
        <v>117</v>
      </c>
      <c r="O155" s="94">
        <v>0</v>
      </c>
      <c r="P155" s="97">
        <v>220000</v>
      </c>
      <c r="Q155" s="94">
        <v>0</v>
      </c>
      <c r="R155" s="94">
        <v>0</v>
      </c>
      <c r="S155" s="102">
        <v>0</v>
      </c>
      <c r="T155" s="3"/>
    </row>
    <row r="156" spans="1:20" ht="101.25" hidden="1" customHeight="1" x14ac:dyDescent="0.25">
      <c r="A156" s="104" t="s">
        <v>581</v>
      </c>
      <c r="B156" s="221" t="s">
        <v>44</v>
      </c>
      <c r="C156" s="222"/>
      <c r="D156" s="222"/>
      <c r="E156" s="223"/>
      <c r="F156" s="99"/>
      <c r="G156" s="99"/>
      <c r="H156" s="99"/>
      <c r="I156" s="103"/>
      <c r="J156" s="191" t="s">
        <v>410</v>
      </c>
      <c r="K156" s="191"/>
      <c r="L156" s="25" t="s">
        <v>411</v>
      </c>
      <c r="M156" s="93" t="s">
        <v>33</v>
      </c>
      <c r="N156" s="101">
        <v>118</v>
      </c>
      <c r="O156" s="94">
        <v>0</v>
      </c>
      <c r="P156" s="97">
        <v>40000</v>
      </c>
      <c r="Q156" s="94">
        <v>0</v>
      </c>
      <c r="R156" s="94">
        <v>0</v>
      </c>
      <c r="S156" s="102">
        <v>0</v>
      </c>
      <c r="T156" s="3"/>
    </row>
    <row r="157" spans="1:20" ht="79.5" hidden="1" customHeight="1" x14ac:dyDescent="0.25">
      <c r="A157" s="104" t="s">
        <v>581</v>
      </c>
      <c r="B157" s="221" t="s">
        <v>44</v>
      </c>
      <c r="C157" s="222"/>
      <c r="D157" s="222"/>
      <c r="E157" s="223"/>
      <c r="F157" s="99"/>
      <c r="G157" s="99"/>
      <c r="H157" s="99"/>
      <c r="I157" s="99"/>
      <c r="J157" s="224" t="s">
        <v>412</v>
      </c>
      <c r="K157" s="225"/>
      <c r="L157" s="25" t="s">
        <v>324</v>
      </c>
      <c r="M157" s="93" t="s">
        <v>33</v>
      </c>
      <c r="N157" s="101">
        <v>119</v>
      </c>
      <c r="O157" s="94">
        <v>0</v>
      </c>
      <c r="P157" s="97">
        <v>128000</v>
      </c>
      <c r="Q157" s="94">
        <v>0</v>
      </c>
      <c r="R157" s="94">
        <v>0</v>
      </c>
      <c r="S157" s="102">
        <v>0</v>
      </c>
      <c r="T157" s="3"/>
    </row>
    <row r="158" spans="1:20" ht="104.25" hidden="1" customHeight="1" x14ac:dyDescent="0.25">
      <c r="A158" s="104" t="s">
        <v>581</v>
      </c>
      <c r="B158" s="221" t="s">
        <v>44</v>
      </c>
      <c r="C158" s="222"/>
      <c r="D158" s="222"/>
      <c r="E158" s="223"/>
      <c r="F158" s="99"/>
      <c r="G158" s="99"/>
      <c r="H158" s="99"/>
      <c r="I158" s="99"/>
      <c r="J158" s="234" t="s">
        <v>413</v>
      </c>
      <c r="K158" s="235"/>
      <c r="L158" s="25" t="s">
        <v>414</v>
      </c>
      <c r="M158" s="93" t="s">
        <v>33</v>
      </c>
      <c r="N158" s="101">
        <v>120</v>
      </c>
      <c r="O158" s="94">
        <v>0</v>
      </c>
      <c r="P158" s="97">
        <v>55000</v>
      </c>
      <c r="Q158" s="94">
        <v>0</v>
      </c>
      <c r="R158" s="94">
        <v>0</v>
      </c>
      <c r="S158" s="102">
        <v>0</v>
      </c>
      <c r="T158" s="3"/>
    </row>
    <row r="159" spans="1:20" ht="85.5" hidden="1" customHeight="1" x14ac:dyDescent="0.25">
      <c r="A159" s="104" t="s">
        <v>581</v>
      </c>
      <c r="B159" s="221" t="s">
        <v>44</v>
      </c>
      <c r="C159" s="222"/>
      <c r="D159" s="222"/>
      <c r="E159" s="223"/>
      <c r="F159" s="99"/>
      <c r="G159" s="99"/>
      <c r="H159" s="99"/>
      <c r="I159" s="103"/>
      <c r="J159" s="191" t="s">
        <v>348</v>
      </c>
      <c r="K159" s="191"/>
      <c r="L159" s="25" t="s">
        <v>344</v>
      </c>
      <c r="M159" s="93" t="s">
        <v>33</v>
      </c>
      <c r="N159" s="101">
        <v>121</v>
      </c>
      <c r="O159" s="94">
        <v>0</v>
      </c>
      <c r="P159" s="97">
        <v>32500</v>
      </c>
      <c r="Q159" s="94">
        <v>0</v>
      </c>
      <c r="R159" s="94">
        <v>0</v>
      </c>
      <c r="S159" s="102">
        <v>0</v>
      </c>
      <c r="T159" s="3"/>
    </row>
    <row r="160" spans="1:20" ht="86.25" hidden="1" customHeight="1" x14ac:dyDescent="0.25">
      <c r="A160" s="104" t="s">
        <v>581</v>
      </c>
      <c r="B160" s="221" t="s">
        <v>44</v>
      </c>
      <c r="C160" s="222"/>
      <c r="D160" s="222"/>
      <c r="E160" s="223"/>
      <c r="F160" s="99"/>
      <c r="G160" s="99"/>
      <c r="H160" s="99"/>
      <c r="I160" s="103"/>
      <c r="J160" s="191" t="s">
        <v>349</v>
      </c>
      <c r="K160" s="191"/>
      <c r="L160" s="25" t="s">
        <v>345</v>
      </c>
      <c r="M160" s="93" t="s">
        <v>33</v>
      </c>
      <c r="N160" s="101">
        <v>122</v>
      </c>
      <c r="O160" s="94">
        <v>0</v>
      </c>
      <c r="P160" s="97">
        <v>28751.9</v>
      </c>
      <c r="Q160" s="94">
        <v>0</v>
      </c>
      <c r="R160" s="94">
        <v>0</v>
      </c>
      <c r="S160" s="102">
        <v>0</v>
      </c>
      <c r="T160" s="3"/>
    </row>
    <row r="161" spans="1:35" ht="79.5" hidden="1" customHeight="1" x14ac:dyDescent="0.25">
      <c r="A161" s="104" t="s">
        <v>581</v>
      </c>
      <c r="B161" s="221" t="s">
        <v>44</v>
      </c>
      <c r="C161" s="222"/>
      <c r="D161" s="222"/>
      <c r="E161" s="223"/>
      <c r="F161" s="99"/>
      <c r="G161" s="99"/>
      <c r="H161" s="99"/>
      <c r="I161" s="103"/>
      <c r="J161" s="191" t="s">
        <v>350</v>
      </c>
      <c r="K161" s="191"/>
      <c r="L161" s="25" t="s">
        <v>346</v>
      </c>
      <c r="M161" s="93" t="s">
        <v>33</v>
      </c>
      <c r="N161" s="101">
        <v>123</v>
      </c>
      <c r="O161" s="94">
        <v>0</v>
      </c>
      <c r="P161" s="97">
        <v>74000</v>
      </c>
      <c r="Q161" s="94">
        <v>0</v>
      </c>
      <c r="R161" s="94">
        <v>0</v>
      </c>
      <c r="S161" s="102">
        <v>0</v>
      </c>
      <c r="T161" s="3"/>
    </row>
    <row r="162" spans="1:35" ht="91.5" hidden="1" customHeight="1" x14ac:dyDescent="0.25">
      <c r="A162" s="104" t="s">
        <v>581</v>
      </c>
      <c r="B162" s="221" t="s">
        <v>44</v>
      </c>
      <c r="C162" s="222"/>
      <c r="D162" s="222"/>
      <c r="E162" s="223"/>
      <c r="F162" s="99"/>
      <c r="G162" s="99"/>
      <c r="H162" s="99"/>
      <c r="I162" s="99"/>
      <c r="J162" s="224" t="s">
        <v>351</v>
      </c>
      <c r="K162" s="225"/>
      <c r="L162" s="25" t="s">
        <v>347</v>
      </c>
      <c r="M162" s="93" t="s">
        <v>33</v>
      </c>
      <c r="N162" s="101">
        <v>124</v>
      </c>
      <c r="O162" s="94">
        <v>0</v>
      </c>
      <c r="P162" s="97">
        <v>60845.79</v>
      </c>
      <c r="Q162" s="94">
        <v>0</v>
      </c>
      <c r="R162" s="94">
        <v>0</v>
      </c>
      <c r="S162" s="102">
        <v>0</v>
      </c>
      <c r="T162" s="3"/>
    </row>
    <row r="163" spans="1:35" ht="75.75" customHeight="1" x14ac:dyDescent="0.25">
      <c r="A163" s="123" t="s">
        <v>674</v>
      </c>
      <c r="B163" s="221" t="s">
        <v>613</v>
      </c>
      <c r="C163" s="222"/>
      <c r="D163" s="222"/>
      <c r="E163" s="223"/>
      <c r="F163" s="99"/>
      <c r="G163" s="99"/>
      <c r="H163" s="99"/>
      <c r="I163" s="99"/>
      <c r="J163" s="224" t="s">
        <v>717</v>
      </c>
      <c r="K163" s="225"/>
      <c r="L163" s="25" t="s">
        <v>718</v>
      </c>
      <c r="M163" s="124" t="s">
        <v>33</v>
      </c>
      <c r="N163" s="101"/>
      <c r="O163" s="94"/>
      <c r="P163" s="97"/>
      <c r="Q163" s="95">
        <v>30000</v>
      </c>
      <c r="R163" s="94"/>
      <c r="S163" s="102"/>
      <c r="T163" s="3"/>
    </row>
    <row r="164" spans="1:35" ht="91.5" customHeight="1" x14ac:dyDescent="0.25">
      <c r="A164" s="120" t="s">
        <v>674</v>
      </c>
      <c r="B164" s="221" t="s">
        <v>613</v>
      </c>
      <c r="C164" s="222"/>
      <c r="D164" s="222"/>
      <c r="E164" s="223"/>
      <c r="F164" s="126"/>
      <c r="G164" s="126"/>
      <c r="H164" s="126"/>
      <c r="I164" s="126"/>
      <c r="J164" s="182" t="s">
        <v>449</v>
      </c>
      <c r="K164" s="183"/>
      <c r="L164" s="25" t="s">
        <v>489</v>
      </c>
      <c r="M164" s="124" t="s">
        <v>33</v>
      </c>
      <c r="N164" s="101">
        <v>125</v>
      </c>
      <c r="O164" s="94">
        <f>29600-4005</f>
        <v>25595</v>
      </c>
      <c r="P164" s="97">
        <v>0</v>
      </c>
      <c r="Q164" s="95"/>
      <c r="R164" s="94">
        <v>0</v>
      </c>
      <c r="S164" s="102">
        <v>0</v>
      </c>
      <c r="T164" s="94"/>
      <c r="U164" s="102"/>
      <c r="V164" s="99"/>
      <c r="W164" s="99"/>
      <c r="X164" s="99"/>
      <c r="Y164" s="121"/>
      <c r="Z164" s="191"/>
      <c r="AA164" s="191"/>
      <c r="AB164" s="106"/>
      <c r="AC164" s="125"/>
      <c r="AD164" s="101"/>
      <c r="AE164" s="94"/>
      <c r="AF164" s="94"/>
      <c r="AG164" s="94"/>
      <c r="AH164" s="94"/>
      <c r="AI164" s="102"/>
    </row>
    <row r="165" spans="1:35" ht="91.5" customHeight="1" x14ac:dyDescent="0.25">
      <c r="A165" s="123" t="s">
        <v>674</v>
      </c>
      <c r="B165" s="221" t="s">
        <v>613</v>
      </c>
      <c r="C165" s="222"/>
      <c r="D165" s="222"/>
      <c r="E165" s="223"/>
      <c r="F165" s="99"/>
      <c r="G165" s="99"/>
      <c r="H165" s="99"/>
      <c r="I165" s="99"/>
      <c r="J165" s="224" t="s">
        <v>720</v>
      </c>
      <c r="K165" s="225"/>
      <c r="L165" s="25" t="s">
        <v>719</v>
      </c>
      <c r="M165" s="124" t="s">
        <v>33</v>
      </c>
      <c r="N165" s="101"/>
      <c r="O165" s="94"/>
      <c r="P165" s="97"/>
      <c r="Q165" s="95">
        <v>60000</v>
      </c>
      <c r="R165" s="94"/>
      <c r="S165" s="102"/>
      <c r="T165" s="94"/>
      <c r="U165" s="102"/>
      <c r="V165" s="127"/>
      <c r="W165" s="127"/>
      <c r="X165" s="127"/>
      <c r="Y165" s="127"/>
      <c r="Z165" s="128"/>
      <c r="AA165" s="128"/>
      <c r="AB165" s="129"/>
      <c r="AC165" s="130"/>
      <c r="AD165" s="131"/>
      <c r="AE165" s="113"/>
      <c r="AF165" s="113"/>
      <c r="AG165" s="113"/>
      <c r="AH165" s="113"/>
      <c r="AI165" s="132"/>
    </row>
    <row r="166" spans="1:35" ht="96" customHeight="1" x14ac:dyDescent="0.25">
      <c r="A166" s="37" t="s">
        <v>674</v>
      </c>
      <c r="B166" s="221" t="s">
        <v>613</v>
      </c>
      <c r="C166" s="222"/>
      <c r="D166" s="222"/>
      <c r="E166" s="223"/>
      <c r="F166" s="29"/>
      <c r="G166" s="29"/>
      <c r="H166" s="29"/>
      <c r="I166" s="29"/>
      <c r="J166" s="182" t="s">
        <v>450</v>
      </c>
      <c r="K166" s="183"/>
      <c r="L166" s="25" t="s">
        <v>490</v>
      </c>
      <c r="M166" s="33" t="s">
        <v>33</v>
      </c>
      <c r="N166" s="48">
        <v>126</v>
      </c>
      <c r="O166" s="2">
        <f>78000-10521</f>
        <v>67479</v>
      </c>
      <c r="P166" s="94">
        <v>0</v>
      </c>
      <c r="Q166" s="2"/>
      <c r="R166" s="2">
        <v>0</v>
      </c>
      <c r="S166" s="98">
        <v>0</v>
      </c>
      <c r="T166" s="3"/>
    </row>
    <row r="167" spans="1:35" ht="105" customHeight="1" x14ac:dyDescent="0.25">
      <c r="A167" s="37" t="s">
        <v>674</v>
      </c>
      <c r="B167" s="221" t="s">
        <v>613</v>
      </c>
      <c r="C167" s="222"/>
      <c r="D167" s="222"/>
      <c r="E167" s="223"/>
      <c r="F167" s="29"/>
      <c r="G167" s="29"/>
      <c r="H167" s="29"/>
      <c r="I167" s="29"/>
      <c r="J167" s="182" t="s">
        <v>451</v>
      </c>
      <c r="K167" s="183"/>
      <c r="L167" s="25" t="s">
        <v>491</v>
      </c>
      <c r="M167" s="33" t="s">
        <v>33</v>
      </c>
      <c r="N167" s="48">
        <v>127</v>
      </c>
      <c r="O167" s="2">
        <v>24058</v>
      </c>
      <c r="P167" s="94">
        <v>0</v>
      </c>
      <c r="Q167" s="2"/>
      <c r="R167" s="2">
        <v>0</v>
      </c>
      <c r="S167" s="98">
        <v>0</v>
      </c>
      <c r="T167" s="3"/>
    </row>
    <row r="168" spans="1:35" ht="102.75" customHeight="1" x14ac:dyDescent="0.25">
      <c r="A168" s="37" t="s">
        <v>674</v>
      </c>
      <c r="B168" s="221" t="s">
        <v>613</v>
      </c>
      <c r="C168" s="222"/>
      <c r="D168" s="222"/>
      <c r="E168" s="223"/>
      <c r="F168" s="29"/>
      <c r="G168" s="29"/>
      <c r="H168" s="29"/>
      <c r="I168" s="29"/>
      <c r="J168" s="182" t="s">
        <v>452</v>
      </c>
      <c r="K168" s="183"/>
      <c r="L168" s="25" t="s">
        <v>492</v>
      </c>
      <c r="M168" s="33" t="s">
        <v>33</v>
      </c>
      <c r="N168" s="48">
        <v>128</v>
      </c>
      <c r="O168" s="2">
        <v>47839.99</v>
      </c>
      <c r="P168" s="94">
        <v>0</v>
      </c>
      <c r="Q168" s="2"/>
      <c r="R168" s="2">
        <v>0</v>
      </c>
      <c r="S168" s="98">
        <v>0</v>
      </c>
      <c r="T168" s="3"/>
    </row>
    <row r="169" spans="1:35" ht="91.5" customHeight="1" x14ac:dyDescent="0.25">
      <c r="A169" s="37" t="s">
        <v>674</v>
      </c>
      <c r="B169" s="221" t="s">
        <v>613</v>
      </c>
      <c r="C169" s="222"/>
      <c r="D169" s="222"/>
      <c r="E169" s="223"/>
      <c r="F169" s="29"/>
      <c r="G169" s="29"/>
      <c r="H169" s="29"/>
      <c r="I169" s="29"/>
      <c r="J169" s="182" t="s">
        <v>453</v>
      </c>
      <c r="K169" s="183"/>
      <c r="L169" s="25" t="s">
        <v>493</v>
      </c>
      <c r="M169" s="33" t="s">
        <v>33</v>
      </c>
      <c r="N169" s="48">
        <v>129</v>
      </c>
      <c r="O169" s="2">
        <f>25050-2498</f>
        <v>22552</v>
      </c>
      <c r="P169" s="94">
        <v>0</v>
      </c>
      <c r="Q169" s="2"/>
      <c r="R169" s="2">
        <v>0</v>
      </c>
      <c r="S169" s="98">
        <v>0</v>
      </c>
      <c r="T169" s="3"/>
    </row>
    <row r="170" spans="1:35" ht="91.5" customHeight="1" x14ac:dyDescent="0.25">
      <c r="A170" s="37" t="s">
        <v>674</v>
      </c>
      <c r="B170" s="221" t="s">
        <v>613</v>
      </c>
      <c r="C170" s="222"/>
      <c r="D170" s="222"/>
      <c r="E170" s="223"/>
      <c r="F170" s="29"/>
      <c r="G170" s="29"/>
      <c r="H170" s="29"/>
      <c r="I170" s="29"/>
      <c r="J170" s="182" t="s">
        <v>454</v>
      </c>
      <c r="K170" s="183"/>
      <c r="L170" s="25" t="s">
        <v>494</v>
      </c>
      <c r="M170" s="33" t="s">
        <v>33</v>
      </c>
      <c r="N170" s="48">
        <v>130</v>
      </c>
      <c r="O170" s="2">
        <f>53500-5357</f>
        <v>48143</v>
      </c>
      <c r="P170" s="94">
        <v>0</v>
      </c>
      <c r="Q170" s="2"/>
      <c r="R170" s="2">
        <v>0</v>
      </c>
      <c r="S170" s="98">
        <v>0</v>
      </c>
      <c r="T170" s="3"/>
    </row>
    <row r="171" spans="1:35" ht="91.5" customHeight="1" x14ac:dyDescent="0.25">
      <c r="A171" s="104" t="s">
        <v>645</v>
      </c>
      <c r="B171" s="221" t="s">
        <v>613</v>
      </c>
      <c r="C171" s="222"/>
      <c r="D171" s="222"/>
      <c r="E171" s="222"/>
      <c r="F171" s="223"/>
      <c r="G171" s="99"/>
      <c r="H171" s="99"/>
      <c r="I171" s="99"/>
      <c r="J171" s="226" t="s">
        <v>646</v>
      </c>
      <c r="K171" s="227"/>
      <c r="L171" s="25" t="s">
        <v>633</v>
      </c>
      <c r="M171" s="89" t="s">
        <v>41</v>
      </c>
      <c r="N171" s="48"/>
      <c r="O171" s="2"/>
      <c r="P171" s="94"/>
      <c r="Q171" s="2">
        <v>105000</v>
      </c>
      <c r="R171" s="2"/>
      <c r="S171" s="98"/>
      <c r="T171" s="3"/>
    </row>
    <row r="172" spans="1:35" ht="87.75" hidden="1" customHeight="1" x14ac:dyDescent="0.25">
      <c r="A172" s="104" t="s">
        <v>585</v>
      </c>
      <c r="B172" s="221" t="s">
        <v>44</v>
      </c>
      <c r="C172" s="222"/>
      <c r="D172" s="222"/>
      <c r="E172" s="223"/>
      <c r="F172" s="99"/>
      <c r="G172" s="99"/>
      <c r="H172" s="99"/>
      <c r="I172" s="103"/>
      <c r="J172" s="191" t="s">
        <v>415</v>
      </c>
      <c r="K172" s="191"/>
      <c r="L172" s="25" t="s">
        <v>477</v>
      </c>
      <c r="M172" s="93" t="s">
        <v>41</v>
      </c>
      <c r="N172" s="101">
        <v>131</v>
      </c>
      <c r="O172" s="94">
        <v>0</v>
      </c>
      <c r="P172" s="94">
        <v>100000</v>
      </c>
      <c r="Q172" s="94">
        <v>0</v>
      </c>
      <c r="R172" s="94">
        <v>0</v>
      </c>
      <c r="S172" s="102">
        <v>0</v>
      </c>
      <c r="T172" s="3"/>
    </row>
    <row r="173" spans="1:35" ht="99" customHeight="1" x14ac:dyDescent="0.25">
      <c r="A173" s="104" t="s">
        <v>645</v>
      </c>
      <c r="B173" s="221" t="s">
        <v>613</v>
      </c>
      <c r="C173" s="222"/>
      <c r="D173" s="222"/>
      <c r="E173" s="222"/>
      <c r="F173" s="223"/>
      <c r="G173" s="99"/>
      <c r="H173" s="99"/>
      <c r="I173" s="99"/>
      <c r="J173" s="226" t="s">
        <v>632</v>
      </c>
      <c r="K173" s="227"/>
      <c r="L173" s="25" t="s">
        <v>634</v>
      </c>
      <c r="M173" s="89" t="s">
        <v>41</v>
      </c>
      <c r="N173" s="48"/>
      <c r="O173" s="2"/>
      <c r="P173" s="94"/>
      <c r="Q173" s="2">
        <v>300000</v>
      </c>
      <c r="R173" s="2"/>
      <c r="S173" s="98"/>
      <c r="T173" s="3"/>
    </row>
    <row r="174" spans="1:35" ht="89.25" hidden="1" customHeight="1" x14ac:dyDescent="0.25">
      <c r="A174" s="104" t="s">
        <v>585</v>
      </c>
      <c r="B174" s="221" t="s">
        <v>44</v>
      </c>
      <c r="C174" s="222"/>
      <c r="D174" s="222"/>
      <c r="E174" s="223"/>
      <c r="F174" s="99"/>
      <c r="G174" s="99"/>
      <c r="H174" s="99"/>
      <c r="I174" s="103"/>
      <c r="J174" s="191" t="s">
        <v>416</v>
      </c>
      <c r="K174" s="191"/>
      <c r="L174" s="25" t="s">
        <v>264</v>
      </c>
      <c r="M174" s="93" t="s">
        <v>41</v>
      </c>
      <c r="N174" s="101">
        <v>132</v>
      </c>
      <c r="O174" s="94">
        <v>0</v>
      </c>
      <c r="P174" s="97">
        <v>200000</v>
      </c>
      <c r="Q174" s="94">
        <v>0</v>
      </c>
      <c r="R174" s="94">
        <v>0</v>
      </c>
      <c r="S174" s="102">
        <v>0</v>
      </c>
      <c r="T174" s="3"/>
    </row>
    <row r="175" spans="1:35" ht="86.25" hidden="1" customHeight="1" x14ac:dyDescent="0.25">
      <c r="A175" s="104" t="s">
        <v>585</v>
      </c>
      <c r="B175" s="221" t="s">
        <v>44</v>
      </c>
      <c r="C175" s="222"/>
      <c r="D175" s="222"/>
      <c r="E175" s="223"/>
      <c r="F175" s="99"/>
      <c r="G175" s="99"/>
      <c r="H175" s="99"/>
      <c r="I175" s="103"/>
      <c r="J175" s="191" t="s">
        <v>354</v>
      </c>
      <c r="K175" s="191"/>
      <c r="L175" s="25" t="s">
        <v>352</v>
      </c>
      <c r="M175" s="93" t="s">
        <v>41</v>
      </c>
      <c r="N175" s="101">
        <v>133</v>
      </c>
      <c r="O175" s="94">
        <v>0</v>
      </c>
      <c r="P175" s="97">
        <v>32000</v>
      </c>
      <c r="Q175" s="94">
        <v>0</v>
      </c>
      <c r="R175" s="94">
        <v>0</v>
      </c>
      <c r="S175" s="102">
        <v>0</v>
      </c>
      <c r="T175" s="3"/>
    </row>
    <row r="176" spans="1:35" ht="81" hidden="1" customHeight="1" x14ac:dyDescent="0.25">
      <c r="A176" s="104" t="s">
        <v>585</v>
      </c>
      <c r="B176" s="221" t="s">
        <v>44</v>
      </c>
      <c r="C176" s="222"/>
      <c r="D176" s="222"/>
      <c r="E176" s="223"/>
      <c r="F176" s="99"/>
      <c r="G176" s="99"/>
      <c r="H176" s="99"/>
      <c r="I176" s="103"/>
      <c r="J176" s="191" t="s">
        <v>355</v>
      </c>
      <c r="K176" s="191"/>
      <c r="L176" s="25" t="s">
        <v>353</v>
      </c>
      <c r="M176" s="93" t="s">
        <v>41</v>
      </c>
      <c r="N176" s="101">
        <v>134</v>
      </c>
      <c r="O176" s="94">
        <v>0</v>
      </c>
      <c r="P176" s="97">
        <v>49905.599999999999</v>
      </c>
      <c r="Q176" s="94">
        <v>0</v>
      </c>
      <c r="R176" s="94">
        <v>0</v>
      </c>
      <c r="S176" s="102">
        <v>0</v>
      </c>
      <c r="T176" s="3"/>
    </row>
    <row r="177" spans="1:20" ht="105.75" customHeight="1" x14ac:dyDescent="0.25">
      <c r="A177" s="37" t="s">
        <v>645</v>
      </c>
      <c r="B177" s="221" t="s">
        <v>613</v>
      </c>
      <c r="C177" s="222"/>
      <c r="D177" s="222"/>
      <c r="E177" s="223"/>
      <c r="F177" s="29"/>
      <c r="G177" s="29"/>
      <c r="H177" s="29"/>
      <c r="I177" s="35"/>
      <c r="J177" s="188" t="s">
        <v>455</v>
      </c>
      <c r="K177" s="188"/>
      <c r="L177" s="25" t="s">
        <v>521</v>
      </c>
      <c r="M177" s="33" t="s">
        <v>41</v>
      </c>
      <c r="N177" s="48">
        <v>135</v>
      </c>
      <c r="O177" s="2">
        <v>100000</v>
      </c>
      <c r="P177" s="94">
        <v>0</v>
      </c>
      <c r="Q177" s="2"/>
      <c r="R177" s="2">
        <v>0</v>
      </c>
      <c r="S177" s="98">
        <v>0</v>
      </c>
      <c r="T177" s="3"/>
    </row>
    <row r="178" spans="1:20" ht="102.75" customHeight="1" x14ac:dyDescent="0.25">
      <c r="A178" s="37" t="s">
        <v>645</v>
      </c>
      <c r="B178" s="221" t="s">
        <v>613</v>
      </c>
      <c r="C178" s="222"/>
      <c r="D178" s="222"/>
      <c r="E178" s="223"/>
      <c r="F178" s="29"/>
      <c r="G178" s="29"/>
      <c r="H178" s="29"/>
      <c r="I178" s="35"/>
      <c r="J178" s="188" t="s">
        <v>456</v>
      </c>
      <c r="K178" s="188"/>
      <c r="L178" s="25" t="s">
        <v>522</v>
      </c>
      <c r="M178" s="33" t="s">
        <v>41</v>
      </c>
      <c r="N178" s="48">
        <v>136</v>
      </c>
      <c r="O178" s="2">
        <v>270000</v>
      </c>
      <c r="P178" s="94">
        <v>0</v>
      </c>
      <c r="Q178" s="2"/>
      <c r="R178" s="2">
        <v>0</v>
      </c>
      <c r="S178" s="98">
        <v>0</v>
      </c>
      <c r="T178" s="3"/>
    </row>
    <row r="179" spans="1:20" ht="81" customHeight="1" x14ac:dyDescent="0.25">
      <c r="A179" s="123" t="s">
        <v>645</v>
      </c>
      <c r="B179" s="221" t="s">
        <v>613</v>
      </c>
      <c r="C179" s="222"/>
      <c r="D179" s="222"/>
      <c r="E179" s="223"/>
      <c r="F179" s="99"/>
      <c r="G179" s="99"/>
      <c r="H179" s="99"/>
      <c r="I179" s="121"/>
      <c r="J179" s="191" t="s">
        <v>721</v>
      </c>
      <c r="K179" s="191"/>
      <c r="L179" s="25" t="s">
        <v>722</v>
      </c>
      <c r="M179" s="125" t="s">
        <v>41</v>
      </c>
      <c r="N179" s="101"/>
      <c r="O179" s="94"/>
      <c r="P179" s="94"/>
      <c r="Q179" s="95">
        <v>30000</v>
      </c>
      <c r="R179" s="94"/>
      <c r="S179" s="102"/>
      <c r="T179" s="3"/>
    </row>
    <row r="180" spans="1:20" ht="81" customHeight="1" x14ac:dyDescent="0.25">
      <c r="A180" s="37" t="s">
        <v>645</v>
      </c>
      <c r="B180" s="221" t="s">
        <v>613</v>
      </c>
      <c r="C180" s="222"/>
      <c r="D180" s="222"/>
      <c r="E180" s="223"/>
      <c r="F180" s="29"/>
      <c r="G180" s="29"/>
      <c r="H180" s="29"/>
      <c r="I180" s="35"/>
      <c r="J180" s="188" t="s">
        <v>457</v>
      </c>
      <c r="K180" s="188"/>
      <c r="L180" s="25" t="s">
        <v>519</v>
      </c>
      <c r="M180" s="33" t="s">
        <v>41</v>
      </c>
      <c r="N180" s="48">
        <v>137</v>
      </c>
      <c r="O180" s="2">
        <v>36000</v>
      </c>
      <c r="P180" s="94">
        <v>0</v>
      </c>
      <c r="Q180" s="2"/>
      <c r="R180" s="2">
        <v>0</v>
      </c>
      <c r="S180" s="98">
        <v>0</v>
      </c>
      <c r="T180" s="3"/>
    </row>
    <row r="181" spans="1:20" ht="81" customHeight="1" x14ac:dyDescent="0.25">
      <c r="A181" s="123" t="s">
        <v>645</v>
      </c>
      <c r="B181" s="221" t="s">
        <v>613</v>
      </c>
      <c r="C181" s="222"/>
      <c r="D181" s="222"/>
      <c r="E181" s="223"/>
      <c r="F181" s="99"/>
      <c r="G181" s="99"/>
      <c r="H181" s="99"/>
      <c r="I181" s="121"/>
      <c r="J181" s="191" t="s">
        <v>723</v>
      </c>
      <c r="K181" s="191"/>
      <c r="L181" s="25" t="s">
        <v>724</v>
      </c>
      <c r="M181" s="125" t="s">
        <v>41</v>
      </c>
      <c r="N181" s="101"/>
      <c r="O181" s="94"/>
      <c r="P181" s="94"/>
      <c r="Q181" s="94">
        <v>52000</v>
      </c>
      <c r="R181" s="94"/>
      <c r="S181" s="102"/>
      <c r="T181" s="3"/>
    </row>
    <row r="182" spans="1:20" ht="98.25" customHeight="1" x14ac:dyDescent="0.25">
      <c r="A182" s="37" t="s">
        <v>645</v>
      </c>
      <c r="B182" s="221" t="s">
        <v>613</v>
      </c>
      <c r="C182" s="222"/>
      <c r="D182" s="222"/>
      <c r="E182" s="223"/>
      <c r="F182" s="29"/>
      <c r="G182" s="29"/>
      <c r="H182" s="29"/>
      <c r="I182" s="35"/>
      <c r="J182" s="188" t="s">
        <v>458</v>
      </c>
      <c r="K182" s="188"/>
      <c r="L182" s="25" t="s">
        <v>520</v>
      </c>
      <c r="M182" s="33" t="s">
        <v>41</v>
      </c>
      <c r="N182" s="48">
        <v>138</v>
      </c>
      <c r="O182" s="2">
        <f>60000-13920.06</f>
        <v>46079.94</v>
      </c>
      <c r="P182" s="94">
        <v>0</v>
      </c>
      <c r="Q182" s="2"/>
      <c r="R182" s="2">
        <v>0</v>
      </c>
      <c r="S182" s="98">
        <v>0</v>
      </c>
      <c r="T182" s="3"/>
    </row>
    <row r="183" spans="1:20" ht="105" hidden="1" customHeight="1" x14ac:dyDescent="0.25">
      <c r="A183" s="104" t="s">
        <v>599</v>
      </c>
      <c r="B183" s="221" t="s">
        <v>44</v>
      </c>
      <c r="C183" s="222"/>
      <c r="D183" s="222"/>
      <c r="E183" s="223"/>
      <c r="F183" s="99"/>
      <c r="G183" s="99"/>
      <c r="H183" s="99"/>
      <c r="I183" s="103"/>
      <c r="J183" s="191" t="s">
        <v>417</v>
      </c>
      <c r="K183" s="191"/>
      <c r="L183" s="25" t="s">
        <v>418</v>
      </c>
      <c r="M183" s="93" t="s">
        <v>42</v>
      </c>
      <c r="N183" s="101">
        <v>139</v>
      </c>
      <c r="O183" s="94">
        <v>0</v>
      </c>
      <c r="P183" s="97">
        <v>62000</v>
      </c>
      <c r="Q183" s="94">
        <v>0</v>
      </c>
      <c r="R183" s="94">
        <v>0</v>
      </c>
      <c r="S183" s="102">
        <v>0</v>
      </c>
      <c r="T183" s="3"/>
    </row>
    <row r="184" spans="1:20" ht="114" hidden="1" customHeight="1" x14ac:dyDescent="0.25">
      <c r="A184" s="104" t="s">
        <v>599</v>
      </c>
      <c r="B184" s="221" t="s">
        <v>44</v>
      </c>
      <c r="C184" s="222"/>
      <c r="D184" s="222"/>
      <c r="E184" s="223"/>
      <c r="F184" s="99"/>
      <c r="G184" s="99"/>
      <c r="H184" s="99"/>
      <c r="I184" s="103"/>
      <c r="J184" s="191" t="s">
        <v>419</v>
      </c>
      <c r="K184" s="191"/>
      <c r="L184" s="25" t="s">
        <v>420</v>
      </c>
      <c r="M184" s="93" t="s">
        <v>42</v>
      </c>
      <c r="N184" s="101">
        <v>140</v>
      </c>
      <c r="O184" s="94">
        <v>0</v>
      </c>
      <c r="P184" s="97">
        <v>130000</v>
      </c>
      <c r="Q184" s="94">
        <v>0</v>
      </c>
      <c r="R184" s="94">
        <v>0</v>
      </c>
      <c r="S184" s="102">
        <v>0</v>
      </c>
      <c r="T184" s="3"/>
    </row>
    <row r="185" spans="1:20" ht="101.25" hidden="1" customHeight="1" x14ac:dyDescent="0.25">
      <c r="A185" s="104" t="s">
        <v>599</v>
      </c>
      <c r="B185" s="221" t="s">
        <v>44</v>
      </c>
      <c r="C185" s="222"/>
      <c r="D185" s="222"/>
      <c r="E185" s="223"/>
      <c r="F185" s="99"/>
      <c r="G185" s="99"/>
      <c r="H185" s="99"/>
      <c r="I185" s="103"/>
      <c r="J185" s="191" t="s">
        <v>358</v>
      </c>
      <c r="K185" s="191"/>
      <c r="L185" s="25" t="s">
        <v>356</v>
      </c>
      <c r="M185" s="93" t="s">
        <v>42</v>
      </c>
      <c r="N185" s="101">
        <v>141</v>
      </c>
      <c r="O185" s="94">
        <v>0</v>
      </c>
      <c r="P185" s="97">
        <v>29544.99</v>
      </c>
      <c r="Q185" s="94">
        <v>0</v>
      </c>
      <c r="R185" s="94">
        <v>0</v>
      </c>
      <c r="S185" s="102">
        <v>0</v>
      </c>
      <c r="T185" s="3"/>
    </row>
    <row r="186" spans="1:20" ht="91.5" hidden="1" customHeight="1" x14ac:dyDescent="0.25">
      <c r="A186" s="37" t="s">
        <v>599</v>
      </c>
      <c r="B186" s="162" t="s">
        <v>44</v>
      </c>
      <c r="C186" s="163"/>
      <c r="D186" s="163"/>
      <c r="E186" s="164"/>
      <c r="F186" s="29"/>
      <c r="G186" s="29"/>
      <c r="H186" s="29"/>
      <c r="I186" s="35"/>
      <c r="J186" s="188" t="s">
        <v>359</v>
      </c>
      <c r="K186" s="188"/>
      <c r="L186" s="25" t="s">
        <v>357</v>
      </c>
      <c r="M186" s="33" t="s">
        <v>42</v>
      </c>
      <c r="N186" s="48">
        <v>142</v>
      </c>
      <c r="O186" s="2">
        <v>0</v>
      </c>
      <c r="P186" s="97">
        <v>61000</v>
      </c>
      <c r="Q186" s="2">
        <v>0</v>
      </c>
      <c r="R186" s="2">
        <v>0</v>
      </c>
      <c r="S186" s="98">
        <v>0</v>
      </c>
      <c r="T186" s="3"/>
    </row>
    <row r="187" spans="1:20" ht="108" customHeight="1" x14ac:dyDescent="0.25">
      <c r="A187" s="37" t="s">
        <v>675</v>
      </c>
      <c r="B187" s="221" t="s">
        <v>613</v>
      </c>
      <c r="C187" s="222"/>
      <c r="D187" s="222"/>
      <c r="E187" s="223"/>
      <c r="F187" s="29"/>
      <c r="G187" s="29"/>
      <c r="H187" s="29"/>
      <c r="I187" s="35"/>
      <c r="J187" s="188" t="s">
        <v>459</v>
      </c>
      <c r="K187" s="188"/>
      <c r="L187" s="25" t="s">
        <v>495</v>
      </c>
      <c r="M187" s="33" t="s">
        <v>42</v>
      </c>
      <c r="N187" s="48">
        <v>143</v>
      </c>
      <c r="O187" s="2">
        <v>80000</v>
      </c>
      <c r="P187" s="94">
        <v>0</v>
      </c>
      <c r="Q187" s="2"/>
      <c r="R187" s="2">
        <v>0</v>
      </c>
      <c r="S187" s="98">
        <v>0</v>
      </c>
      <c r="T187" s="3"/>
    </row>
    <row r="188" spans="1:20" ht="108" customHeight="1" x14ac:dyDescent="0.25">
      <c r="A188" s="37" t="s">
        <v>675</v>
      </c>
      <c r="B188" s="221" t="s">
        <v>613</v>
      </c>
      <c r="C188" s="222"/>
      <c r="D188" s="222"/>
      <c r="E188" s="223"/>
      <c r="F188" s="29"/>
      <c r="G188" s="29"/>
      <c r="H188" s="29"/>
      <c r="I188" s="35"/>
      <c r="J188" s="188" t="s">
        <v>460</v>
      </c>
      <c r="K188" s="188"/>
      <c r="L188" s="25" t="s">
        <v>496</v>
      </c>
      <c r="M188" s="33" t="s">
        <v>42</v>
      </c>
      <c r="N188" s="48">
        <v>144</v>
      </c>
      <c r="O188" s="2">
        <v>150000</v>
      </c>
      <c r="P188" s="94">
        <v>0</v>
      </c>
      <c r="Q188" s="2"/>
      <c r="R188" s="2">
        <v>0</v>
      </c>
      <c r="S188" s="98">
        <v>0</v>
      </c>
      <c r="T188" s="3"/>
    </row>
    <row r="189" spans="1:20" ht="91.5" customHeight="1" x14ac:dyDescent="0.25">
      <c r="A189" s="123" t="s">
        <v>675</v>
      </c>
      <c r="B189" s="221" t="s">
        <v>613</v>
      </c>
      <c r="C189" s="222"/>
      <c r="D189" s="222"/>
      <c r="E189" s="223"/>
      <c r="F189" s="99"/>
      <c r="G189" s="99"/>
      <c r="H189" s="99"/>
      <c r="I189" s="121"/>
      <c r="J189" s="191" t="s">
        <v>725</v>
      </c>
      <c r="K189" s="191"/>
      <c r="L189" s="25" t="s">
        <v>727</v>
      </c>
      <c r="M189" s="125" t="s">
        <v>42</v>
      </c>
      <c r="N189" s="101"/>
      <c r="O189" s="94"/>
      <c r="P189" s="94"/>
      <c r="Q189" s="95">
        <v>30000</v>
      </c>
      <c r="R189" s="94"/>
      <c r="S189" s="102"/>
      <c r="T189" s="3"/>
    </row>
    <row r="190" spans="1:20" ht="91.5" customHeight="1" x14ac:dyDescent="0.25">
      <c r="A190" s="123" t="s">
        <v>675</v>
      </c>
      <c r="B190" s="221" t="s">
        <v>613</v>
      </c>
      <c r="C190" s="222"/>
      <c r="D190" s="222"/>
      <c r="E190" s="223"/>
      <c r="F190" s="99"/>
      <c r="G190" s="99"/>
      <c r="H190" s="99"/>
      <c r="I190" s="121"/>
      <c r="J190" s="191" t="s">
        <v>726</v>
      </c>
      <c r="K190" s="191"/>
      <c r="L190" s="25" t="s">
        <v>728</v>
      </c>
      <c r="M190" s="125" t="s">
        <v>42</v>
      </c>
      <c r="N190" s="101"/>
      <c r="O190" s="94"/>
      <c r="P190" s="94"/>
      <c r="Q190" s="94">
        <v>61000</v>
      </c>
      <c r="R190" s="94"/>
      <c r="S190" s="102"/>
      <c r="T190" s="3"/>
    </row>
    <row r="191" spans="1:20" ht="91.5" customHeight="1" x14ac:dyDescent="0.25">
      <c r="A191" s="37" t="s">
        <v>675</v>
      </c>
      <c r="B191" s="221" t="s">
        <v>613</v>
      </c>
      <c r="C191" s="222"/>
      <c r="D191" s="222"/>
      <c r="E191" s="223"/>
      <c r="F191" s="29"/>
      <c r="G191" s="29"/>
      <c r="H191" s="29"/>
      <c r="I191" s="35"/>
      <c r="J191" s="188" t="s">
        <v>461</v>
      </c>
      <c r="K191" s="188"/>
      <c r="L191" s="25" t="s">
        <v>497</v>
      </c>
      <c r="M191" s="33" t="s">
        <v>42</v>
      </c>
      <c r="N191" s="48">
        <v>145</v>
      </c>
      <c r="O191" s="2">
        <f>25860.56-387.91</f>
        <v>25472.65</v>
      </c>
      <c r="P191" s="94">
        <v>0</v>
      </c>
      <c r="Q191" s="2"/>
      <c r="R191" s="2">
        <v>0</v>
      </c>
      <c r="S191" s="98">
        <v>0</v>
      </c>
      <c r="T191" s="3"/>
    </row>
    <row r="192" spans="1:20" ht="91.5" customHeight="1" x14ac:dyDescent="0.25">
      <c r="A192" s="37" t="s">
        <v>675</v>
      </c>
      <c r="B192" s="221" t="s">
        <v>613</v>
      </c>
      <c r="C192" s="222"/>
      <c r="D192" s="222"/>
      <c r="E192" s="223"/>
      <c r="F192" s="29"/>
      <c r="G192" s="29"/>
      <c r="H192" s="29"/>
      <c r="I192" s="35"/>
      <c r="J192" s="188" t="s">
        <v>446</v>
      </c>
      <c r="K192" s="188"/>
      <c r="L192" s="25" t="s">
        <v>498</v>
      </c>
      <c r="M192" s="33" t="s">
        <v>42</v>
      </c>
      <c r="N192" s="48">
        <v>146</v>
      </c>
      <c r="O192" s="2">
        <v>51721.120000000003</v>
      </c>
      <c r="P192" s="94">
        <v>0</v>
      </c>
      <c r="Q192" s="2"/>
      <c r="R192" s="2">
        <v>0</v>
      </c>
      <c r="S192" s="98">
        <v>0</v>
      </c>
      <c r="T192" s="3"/>
    </row>
    <row r="193" spans="1:20" ht="87" hidden="1" customHeight="1" x14ac:dyDescent="0.25">
      <c r="A193" s="104" t="s">
        <v>592</v>
      </c>
      <c r="B193" s="221" t="s">
        <v>44</v>
      </c>
      <c r="C193" s="222"/>
      <c r="D193" s="222"/>
      <c r="E193" s="223"/>
      <c r="F193" s="99"/>
      <c r="G193" s="99"/>
      <c r="H193" s="99"/>
      <c r="I193" s="99"/>
      <c r="J193" s="234" t="s">
        <v>265</v>
      </c>
      <c r="K193" s="235"/>
      <c r="L193" s="25" t="s">
        <v>267</v>
      </c>
      <c r="M193" s="93" t="s">
        <v>319</v>
      </c>
      <c r="N193" s="101">
        <v>147</v>
      </c>
      <c r="O193" s="94">
        <v>0</v>
      </c>
      <c r="P193" s="94">
        <v>120000</v>
      </c>
      <c r="Q193" s="94">
        <v>0</v>
      </c>
      <c r="R193" s="94">
        <v>0</v>
      </c>
      <c r="S193" s="102">
        <v>0</v>
      </c>
      <c r="T193" s="3"/>
    </row>
    <row r="194" spans="1:20" ht="124.5" hidden="1" customHeight="1" x14ac:dyDescent="0.25">
      <c r="A194" s="104" t="s">
        <v>592</v>
      </c>
      <c r="B194" s="221" t="s">
        <v>44</v>
      </c>
      <c r="C194" s="222"/>
      <c r="D194" s="222"/>
      <c r="E194" s="223"/>
      <c r="F194" s="99"/>
      <c r="G194" s="99"/>
      <c r="H194" s="99"/>
      <c r="I194" s="103"/>
      <c r="J194" s="191" t="s">
        <v>266</v>
      </c>
      <c r="K194" s="191"/>
      <c r="L194" s="25" t="s">
        <v>268</v>
      </c>
      <c r="M194" s="93" t="s">
        <v>319</v>
      </c>
      <c r="N194" s="101">
        <v>148</v>
      </c>
      <c r="O194" s="94">
        <v>0</v>
      </c>
      <c r="P194" s="94">
        <v>15000</v>
      </c>
      <c r="Q194" s="94">
        <v>0</v>
      </c>
      <c r="R194" s="94">
        <v>0</v>
      </c>
      <c r="S194" s="102">
        <v>0</v>
      </c>
      <c r="T194" s="3"/>
    </row>
    <row r="195" spans="1:20" ht="111.75" hidden="1" customHeight="1" x14ac:dyDescent="0.25">
      <c r="A195" s="104" t="s">
        <v>592</v>
      </c>
      <c r="B195" s="221" t="s">
        <v>44</v>
      </c>
      <c r="C195" s="222"/>
      <c r="D195" s="222"/>
      <c r="E195" s="223"/>
      <c r="F195" s="99"/>
      <c r="G195" s="99"/>
      <c r="H195" s="99"/>
      <c r="I195" s="103"/>
      <c r="J195" s="191" t="s">
        <v>329</v>
      </c>
      <c r="K195" s="191"/>
      <c r="L195" s="25" t="s">
        <v>421</v>
      </c>
      <c r="M195" s="93" t="s">
        <v>319</v>
      </c>
      <c r="N195" s="101">
        <v>149</v>
      </c>
      <c r="O195" s="94">
        <v>0</v>
      </c>
      <c r="P195" s="97">
        <v>235000</v>
      </c>
      <c r="Q195" s="94">
        <v>0</v>
      </c>
      <c r="R195" s="94">
        <v>0</v>
      </c>
      <c r="S195" s="102">
        <v>0</v>
      </c>
      <c r="T195" s="3"/>
    </row>
    <row r="196" spans="1:20" ht="116.25" hidden="1" customHeight="1" x14ac:dyDescent="0.25">
      <c r="A196" s="104" t="s">
        <v>592</v>
      </c>
      <c r="B196" s="221" t="s">
        <v>44</v>
      </c>
      <c r="C196" s="222"/>
      <c r="D196" s="222"/>
      <c r="E196" s="223"/>
      <c r="F196" s="99"/>
      <c r="G196" s="99"/>
      <c r="H196" s="99"/>
      <c r="I196" s="103"/>
      <c r="J196" s="191" t="s">
        <v>362</v>
      </c>
      <c r="K196" s="191"/>
      <c r="L196" s="25" t="s">
        <v>360</v>
      </c>
      <c r="M196" s="93" t="s">
        <v>319</v>
      </c>
      <c r="N196" s="101">
        <v>150</v>
      </c>
      <c r="O196" s="94">
        <v>0</v>
      </c>
      <c r="P196" s="97">
        <v>25005.41</v>
      </c>
      <c r="Q196" s="94">
        <v>0</v>
      </c>
      <c r="R196" s="94">
        <v>0</v>
      </c>
      <c r="S196" s="102">
        <v>0</v>
      </c>
      <c r="T196" s="3"/>
    </row>
    <row r="197" spans="1:20" ht="102" hidden="1" customHeight="1" x14ac:dyDescent="0.25">
      <c r="A197" s="104" t="s">
        <v>592</v>
      </c>
      <c r="B197" s="221" t="s">
        <v>44</v>
      </c>
      <c r="C197" s="222"/>
      <c r="D197" s="222"/>
      <c r="E197" s="223"/>
      <c r="F197" s="99"/>
      <c r="G197" s="99"/>
      <c r="H197" s="99"/>
      <c r="I197" s="103"/>
      <c r="J197" s="191" t="s">
        <v>363</v>
      </c>
      <c r="K197" s="191"/>
      <c r="L197" s="25" t="s">
        <v>361</v>
      </c>
      <c r="M197" s="93" t="s">
        <v>319</v>
      </c>
      <c r="N197" s="101">
        <v>151</v>
      </c>
      <c r="O197" s="94">
        <v>0</v>
      </c>
      <c r="P197" s="97">
        <v>29935</v>
      </c>
      <c r="Q197" s="94">
        <v>0</v>
      </c>
      <c r="R197" s="94">
        <v>0</v>
      </c>
      <c r="S197" s="102">
        <v>0</v>
      </c>
      <c r="T197" s="3"/>
    </row>
    <row r="198" spans="1:20" ht="106.5" customHeight="1" x14ac:dyDescent="0.25">
      <c r="A198" s="37" t="s">
        <v>663</v>
      </c>
      <c r="B198" s="221" t="s">
        <v>613</v>
      </c>
      <c r="C198" s="222"/>
      <c r="D198" s="222"/>
      <c r="E198" s="223"/>
      <c r="F198" s="29"/>
      <c r="G198" s="29"/>
      <c r="H198" s="29"/>
      <c r="I198" s="35"/>
      <c r="J198" s="188" t="s">
        <v>462</v>
      </c>
      <c r="K198" s="188"/>
      <c r="L198" s="25" t="s">
        <v>499</v>
      </c>
      <c r="M198" s="33" t="s">
        <v>319</v>
      </c>
      <c r="N198" s="48">
        <v>152</v>
      </c>
      <c r="O198" s="2">
        <v>90000</v>
      </c>
      <c r="P198" s="94">
        <v>0</v>
      </c>
      <c r="Q198" s="2"/>
      <c r="R198" s="2">
        <v>0</v>
      </c>
      <c r="S198" s="98">
        <v>0</v>
      </c>
      <c r="T198" s="3"/>
    </row>
    <row r="199" spans="1:20" ht="115.5" customHeight="1" x14ac:dyDescent="0.25">
      <c r="A199" s="37" t="s">
        <v>663</v>
      </c>
      <c r="B199" s="221" t="s">
        <v>613</v>
      </c>
      <c r="C199" s="222"/>
      <c r="D199" s="222"/>
      <c r="E199" s="223"/>
      <c r="F199" s="29"/>
      <c r="G199" s="29"/>
      <c r="H199" s="29"/>
      <c r="I199" s="35"/>
      <c r="J199" s="188" t="s">
        <v>463</v>
      </c>
      <c r="K199" s="188"/>
      <c r="L199" s="25" t="s">
        <v>500</v>
      </c>
      <c r="M199" s="33" t="s">
        <v>319</v>
      </c>
      <c r="N199" s="48">
        <v>153</v>
      </c>
      <c r="O199" s="2">
        <f>130000-80000</f>
        <v>50000</v>
      </c>
      <c r="P199" s="94">
        <v>0</v>
      </c>
      <c r="Q199" s="2"/>
      <c r="R199" s="2">
        <v>0</v>
      </c>
      <c r="S199" s="98">
        <v>0</v>
      </c>
      <c r="T199" s="3"/>
    </row>
    <row r="200" spans="1:20" ht="102" customHeight="1" x14ac:dyDescent="0.25">
      <c r="A200" s="37" t="s">
        <v>663</v>
      </c>
      <c r="B200" s="221" t="s">
        <v>613</v>
      </c>
      <c r="C200" s="222"/>
      <c r="D200" s="222"/>
      <c r="E200" s="223"/>
      <c r="F200" s="29"/>
      <c r="G200" s="29"/>
      <c r="H200" s="29"/>
      <c r="I200" s="35"/>
      <c r="J200" s="188" t="s">
        <v>464</v>
      </c>
      <c r="K200" s="188"/>
      <c r="L200" s="25" t="s">
        <v>501</v>
      </c>
      <c r="M200" s="33" t="s">
        <v>319</v>
      </c>
      <c r="N200" s="48">
        <v>154</v>
      </c>
      <c r="O200" s="2">
        <f>50000+130000</f>
        <v>180000</v>
      </c>
      <c r="P200" s="94">
        <v>0</v>
      </c>
      <c r="Q200" s="2"/>
      <c r="R200" s="2">
        <v>0</v>
      </c>
      <c r="S200" s="98">
        <v>0</v>
      </c>
      <c r="T200" s="3"/>
    </row>
    <row r="201" spans="1:20" ht="102" customHeight="1" x14ac:dyDescent="0.25">
      <c r="A201" s="123" t="s">
        <v>663</v>
      </c>
      <c r="B201" s="221" t="s">
        <v>613</v>
      </c>
      <c r="C201" s="222"/>
      <c r="D201" s="222"/>
      <c r="E201" s="223"/>
      <c r="F201" s="99"/>
      <c r="G201" s="99"/>
      <c r="H201" s="99"/>
      <c r="I201" s="121"/>
      <c r="J201" s="191" t="s">
        <v>729</v>
      </c>
      <c r="K201" s="191"/>
      <c r="L201" s="25" t="s">
        <v>731</v>
      </c>
      <c r="M201" s="125" t="s">
        <v>319</v>
      </c>
      <c r="N201" s="101"/>
      <c r="O201" s="94"/>
      <c r="P201" s="94"/>
      <c r="Q201" s="95">
        <v>37000</v>
      </c>
      <c r="R201" s="94"/>
      <c r="S201" s="102"/>
      <c r="T201" s="3"/>
    </row>
    <row r="202" spans="1:20" ht="102" customHeight="1" x14ac:dyDescent="0.25">
      <c r="A202" s="37" t="s">
        <v>663</v>
      </c>
      <c r="B202" s="221" t="s">
        <v>613</v>
      </c>
      <c r="C202" s="222"/>
      <c r="D202" s="222"/>
      <c r="E202" s="223"/>
      <c r="F202" s="29"/>
      <c r="G202" s="29"/>
      <c r="H202" s="29"/>
      <c r="I202" s="35"/>
      <c r="J202" s="188" t="s">
        <v>465</v>
      </c>
      <c r="K202" s="188"/>
      <c r="L202" s="25" t="s">
        <v>502</v>
      </c>
      <c r="M202" s="33" t="s">
        <v>319</v>
      </c>
      <c r="N202" s="48">
        <v>155</v>
      </c>
      <c r="O202" s="2">
        <f>28000-2927.47</f>
        <v>25072.53</v>
      </c>
      <c r="P202" s="94">
        <v>0</v>
      </c>
      <c r="Q202" s="2"/>
      <c r="R202" s="2">
        <v>0</v>
      </c>
      <c r="S202" s="98">
        <v>0</v>
      </c>
      <c r="T202" s="3"/>
    </row>
    <row r="203" spans="1:20" ht="102" customHeight="1" x14ac:dyDescent="0.25">
      <c r="A203" s="123" t="s">
        <v>663</v>
      </c>
      <c r="B203" s="221" t="s">
        <v>613</v>
      </c>
      <c r="C203" s="222"/>
      <c r="D203" s="222"/>
      <c r="E203" s="223"/>
      <c r="F203" s="99"/>
      <c r="G203" s="99"/>
      <c r="H203" s="99"/>
      <c r="I203" s="121"/>
      <c r="J203" s="191" t="s">
        <v>730</v>
      </c>
      <c r="K203" s="191"/>
      <c r="L203" s="25" t="s">
        <v>732</v>
      </c>
      <c r="M203" s="125" t="s">
        <v>319</v>
      </c>
      <c r="N203" s="101"/>
      <c r="O203" s="94"/>
      <c r="P203" s="94"/>
      <c r="Q203" s="94">
        <v>74000</v>
      </c>
      <c r="R203" s="94"/>
      <c r="S203" s="102"/>
      <c r="T203" s="3"/>
    </row>
    <row r="204" spans="1:20" ht="110.25" customHeight="1" x14ac:dyDescent="0.25">
      <c r="A204" s="37" t="s">
        <v>663</v>
      </c>
      <c r="B204" s="162" t="s">
        <v>44</v>
      </c>
      <c r="C204" s="163"/>
      <c r="D204" s="163"/>
      <c r="E204" s="164"/>
      <c r="F204" s="29"/>
      <c r="G204" s="29"/>
      <c r="H204" s="29"/>
      <c r="I204" s="35"/>
      <c r="J204" s="188" t="s">
        <v>466</v>
      </c>
      <c r="K204" s="188"/>
      <c r="L204" s="25" t="s">
        <v>503</v>
      </c>
      <c r="M204" s="33" t="s">
        <v>319</v>
      </c>
      <c r="N204" s="48">
        <v>156</v>
      </c>
      <c r="O204" s="2">
        <f>30000-3162.54</f>
        <v>26837.46</v>
      </c>
      <c r="P204" s="94">
        <v>0</v>
      </c>
      <c r="Q204" s="2"/>
      <c r="R204" s="2">
        <v>0</v>
      </c>
      <c r="S204" s="98">
        <v>0</v>
      </c>
      <c r="T204" s="3"/>
    </row>
    <row r="205" spans="1:20" ht="102" customHeight="1" x14ac:dyDescent="0.25">
      <c r="A205" s="104" t="s">
        <v>647</v>
      </c>
      <c r="B205" s="221" t="s">
        <v>613</v>
      </c>
      <c r="C205" s="222"/>
      <c r="D205" s="222"/>
      <c r="E205" s="222"/>
      <c r="F205" s="223"/>
      <c r="G205" s="99"/>
      <c r="H205" s="99"/>
      <c r="I205" s="99"/>
      <c r="J205" s="226" t="s">
        <v>637</v>
      </c>
      <c r="K205" s="227"/>
      <c r="L205" s="25" t="s">
        <v>635</v>
      </c>
      <c r="M205" s="89" t="s">
        <v>43</v>
      </c>
      <c r="N205" s="48"/>
      <c r="O205" s="2"/>
      <c r="P205" s="94"/>
      <c r="Q205" s="2">
        <v>92000</v>
      </c>
      <c r="R205" s="2"/>
      <c r="S205" s="98"/>
      <c r="T205" s="3"/>
    </row>
    <row r="206" spans="1:20" ht="85.5" hidden="1" customHeight="1" x14ac:dyDescent="0.25">
      <c r="A206" s="104" t="s">
        <v>593</v>
      </c>
      <c r="B206" s="221" t="s">
        <v>44</v>
      </c>
      <c r="C206" s="222"/>
      <c r="D206" s="222"/>
      <c r="E206" s="223"/>
      <c r="F206" s="99"/>
      <c r="G206" s="99"/>
      <c r="H206" s="99"/>
      <c r="I206" s="103"/>
      <c r="J206" s="191" t="s">
        <v>422</v>
      </c>
      <c r="K206" s="191"/>
      <c r="L206" s="25" t="s">
        <v>269</v>
      </c>
      <c r="M206" s="93" t="s">
        <v>43</v>
      </c>
      <c r="N206" s="101">
        <v>157</v>
      </c>
      <c r="O206" s="94">
        <v>0</v>
      </c>
      <c r="P206" s="94">
        <v>60000</v>
      </c>
      <c r="Q206" s="94">
        <v>0</v>
      </c>
      <c r="R206" s="94">
        <v>0</v>
      </c>
      <c r="S206" s="102">
        <v>0</v>
      </c>
      <c r="T206" s="3"/>
    </row>
    <row r="207" spans="1:20" ht="85.5" customHeight="1" x14ac:dyDescent="0.25">
      <c r="A207" s="104" t="s">
        <v>647</v>
      </c>
      <c r="B207" s="221" t="s">
        <v>613</v>
      </c>
      <c r="C207" s="222"/>
      <c r="D207" s="222"/>
      <c r="E207" s="222"/>
      <c r="F207" s="223"/>
      <c r="G207" s="99"/>
      <c r="H207" s="99"/>
      <c r="I207" s="99"/>
      <c r="J207" s="226" t="s">
        <v>638</v>
      </c>
      <c r="K207" s="227"/>
      <c r="L207" s="25" t="s">
        <v>636</v>
      </c>
      <c r="M207" s="89" t="s">
        <v>43</v>
      </c>
      <c r="N207" s="48"/>
      <c r="O207" s="2"/>
      <c r="P207" s="94"/>
      <c r="Q207" s="2">
        <v>200000</v>
      </c>
      <c r="R207" s="2"/>
      <c r="S207" s="98"/>
      <c r="T207" s="3"/>
    </row>
    <row r="208" spans="1:20" ht="93" hidden="1" customHeight="1" x14ac:dyDescent="0.25">
      <c r="A208" s="104" t="s">
        <v>593</v>
      </c>
      <c r="B208" s="221" t="s">
        <v>44</v>
      </c>
      <c r="C208" s="222"/>
      <c r="D208" s="222"/>
      <c r="E208" s="223"/>
      <c r="F208" s="99"/>
      <c r="G208" s="99"/>
      <c r="H208" s="99"/>
      <c r="I208" s="103"/>
      <c r="J208" s="191" t="s">
        <v>423</v>
      </c>
      <c r="K208" s="191"/>
      <c r="L208" s="25" t="s">
        <v>424</v>
      </c>
      <c r="M208" s="93" t="s">
        <v>43</v>
      </c>
      <c r="N208" s="101">
        <v>158</v>
      </c>
      <c r="O208" s="94">
        <v>0</v>
      </c>
      <c r="P208" s="94">
        <v>200000</v>
      </c>
      <c r="Q208" s="94">
        <v>0</v>
      </c>
      <c r="R208" s="94">
        <v>0</v>
      </c>
      <c r="S208" s="102">
        <v>0</v>
      </c>
      <c r="T208" s="3"/>
    </row>
    <row r="209" spans="1:20" ht="83.25" hidden="1" customHeight="1" x14ac:dyDescent="0.25">
      <c r="A209" s="104" t="s">
        <v>593</v>
      </c>
      <c r="B209" s="221" t="s">
        <v>44</v>
      </c>
      <c r="C209" s="222"/>
      <c r="D209" s="222"/>
      <c r="E209" s="223"/>
      <c r="F209" s="99"/>
      <c r="G209" s="99"/>
      <c r="H209" s="99"/>
      <c r="I209" s="103"/>
      <c r="J209" s="191" t="s">
        <v>364</v>
      </c>
      <c r="K209" s="191"/>
      <c r="L209" s="25" t="s">
        <v>366</v>
      </c>
      <c r="M209" s="93" t="s">
        <v>43</v>
      </c>
      <c r="N209" s="101">
        <v>159</v>
      </c>
      <c r="O209" s="94">
        <v>0</v>
      </c>
      <c r="P209" s="97">
        <v>9160.5400000000009</v>
      </c>
      <c r="Q209" s="94">
        <v>0</v>
      </c>
      <c r="R209" s="94">
        <v>0</v>
      </c>
      <c r="S209" s="102">
        <v>0</v>
      </c>
      <c r="T209" s="3"/>
    </row>
    <row r="210" spans="1:20" ht="88.5" hidden="1" customHeight="1" x14ac:dyDescent="0.25">
      <c r="A210" s="104" t="s">
        <v>593</v>
      </c>
      <c r="B210" s="221" t="s">
        <v>44</v>
      </c>
      <c r="C210" s="222"/>
      <c r="D210" s="222"/>
      <c r="E210" s="223"/>
      <c r="F210" s="99"/>
      <c r="G210" s="99"/>
      <c r="H210" s="99"/>
      <c r="I210" s="103"/>
      <c r="J210" s="191" t="s">
        <v>365</v>
      </c>
      <c r="K210" s="191"/>
      <c r="L210" s="25" t="s">
        <v>367</v>
      </c>
      <c r="M210" s="93" t="s">
        <v>43</v>
      </c>
      <c r="N210" s="101">
        <v>160</v>
      </c>
      <c r="O210" s="94">
        <v>0</v>
      </c>
      <c r="P210" s="97">
        <v>36000</v>
      </c>
      <c r="Q210" s="94">
        <v>0</v>
      </c>
      <c r="R210" s="94">
        <v>0</v>
      </c>
      <c r="S210" s="102">
        <v>0</v>
      </c>
      <c r="T210" s="3"/>
    </row>
    <row r="211" spans="1:20" ht="88.5" customHeight="1" x14ac:dyDescent="0.25">
      <c r="A211" s="37" t="s">
        <v>647</v>
      </c>
      <c r="B211" s="221" t="s">
        <v>613</v>
      </c>
      <c r="C211" s="222"/>
      <c r="D211" s="222"/>
      <c r="E211" s="223"/>
      <c r="F211" s="29"/>
      <c r="G211" s="29"/>
      <c r="H211" s="29"/>
      <c r="I211" s="35"/>
      <c r="J211" s="188" t="s">
        <v>467</v>
      </c>
      <c r="K211" s="188"/>
      <c r="L211" s="25" t="s">
        <v>504</v>
      </c>
      <c r="M211" s="33" t="s">
        <v>43</v>
      </c>
      <c r="N211" s="48">
        <v>161</v>
      </c>
      <c r="O211" s="2">
        <v>92500</v>
      </c>
      <c r="P211" s="94">
        <v>0</v>
      </c>
      <c r="Q211" s="2"/>
      <c r="R211" s="2">
        <v>0</v>
      </c>
      <c r="S211" s="98">
        <v>0</v>
      </c>
      <c r="T211" s="3"/>
    </row>
    <row r="212" spans="1:20" ht="88.5" customHeight="1" x14ac:dyDescent="0.25">
      <c r="A212" s="37" t="s">
        <v>647</v>
      </c>
      <c r="B212" s="221" t="s">
        <v>613</v>
      </c>
      <c r="C212" s="222"/>
      <c r="D212" s="222"/>
      <c r="E212" s="223"/>
      <c r="F212" s="29"/>
      <c r="G212" s="29"/>
      <c r="H212" s="29"/>
      <c r="I212" s="35"/>
      <c r="J212" s="188" t="s">
        <v>468</v>
      </c>
      <c r="K212" s="188"/>
      <c r="L212" s="25" t="s">
        <v>505</v>
      </c>
      <c r="M212" s="33" t="s">
        <v>43</v>
      </c>
      <c r="N212" s="48">
        <v>162</v>
      </c>
      <c r="O212" s="2">
        <v>200000</v>
      </c>
      <c r="P212" s="94">
        <v>0</v>
      </c>
      <c r="Q212" s="2"/>
      <c r="R212" s="2">
        <v>0</v>
      </c>
      <c r="S212" s="98">
        <v>0</v>
      </c>
      <c r="T212" s="3"/>
    </row>
    <row r="213" spans="1:20" ht="88.5" customHeight="1" x14ac:dyDescent="0.25">
      <c r="A213" s="123" t="s">
        <v>647</v>
      </c>
      <c r="B213" s="221" t="s">
        <v>613</v>
      </c>
      <c r="C213" s="222"/>
      <c r="D213" s="222"/>
      <c r="E213" s="223"/>
      <c r="F213" s="99"/>
      <c r="G213" s="99"/>
      <c r="H213" s="99"/>
      <c r="I213" s="121"/>
      <c r="J213" s="191" t="s">
        <v>733</v>
      </c>
      <c r="K213" s="191"/>
      <c r="L213" s="25" t="s">
        <v>742</v>
      </c>
      <c r="M213" s="125" t="s">
        <v>43</v>
      </c>
      <c r="N213" s="101"/>
      <c r="O213" s="94"/>
      <c r="P213" s="94"/>
      <c r="Q213" s="95">
        <v>25000</v>
      </c>
      <c r="R213" s="94"/>
      <c r="S213" s="102"/>
      <c r="T213" s="3"/>
    </row>
    <row r="214" spans="1:20" ht="94.5" customHeight="1" x14ac:dyDescent="0.25">
      <c r="A214" s="37" t="s">
        <v>647</v>
      </c>
      <c r="B214" s="221" t="s">
        <v>613</v>
      </c>
      <c r="C214" s="222"/>
      <c r="D214" s="222"/>
      <c r="E214" s="223"/>
      <c r="F214" s="29"/>
      <c r="G214" s="29"/>
      <c r="H214" s="29"/>
      <c r="I214" s="35"/>
      <c r="J214" s="188" t="s">
        <v>469</v>
      </c>
      <c r="K214" s="188"/>
      <c r="L214" s="25" t="s">
        <v>506</v>
      </c>
      <c r="M214" s="33" t="s">
        <v>43</v>
      </c>
      <c r="N214" s="48">
        <v>163</v>
      </c>
      <c r="O214" s="2">
        <v>16800</v>
      </c>
      <c r="P214" s="94">
        <v>0</v>
      </c>
      <c r="Q214" s="2"/>
      <c r="R214" s="2">
        <v>0</v>
      </c>
      <c r="S214" s="98">
        <v>0</v>
      </c>
      <c r="T214" s="3"/>
    </row>
    <row r="215" spans="1:20" ht="88.5" customHeight="1" x14ac:dyDescent="0.25">
      <c r="A215" s="123" t="s">
        <v>647</v>
      </c>
      <c r="B215" s="221" t="s">
        <v>613</v>
      </c>
      <c r="C215" s="222"/>
      <c r="D215" s="222"/>
      <c r="E215" s="223"/>
      <c r="F215" s="99"/>
      <c r="G215" s="99"/>
      <c r="H215" s="99"/>
      <c r="I215" s="121"/>
      <c r="J215" s="191" t="s">
        <v>734</v>
      </c>
      <c r="K215" s="191"/>
      <c r="L215" s="25" t="s">
        <v>735</v>
      </c>
      <c r="M215" s="125" t="s">
        <v>43</v>
      </c>
      <c r="N215" s="101"/>
      <c r="O215" s="94"/>
      <c r="P215" s="94"/>
      <c r="Q215" s="94">
        <v>75000</v>
      </c>
      <c r="R215" s="94"/>
      <c r="S215" s="102"/>
      <c r="T215" s="3"/>
    </row>
    <row r="216" spans="1:20" ht="94.5" customHeight="1" x14ac:dyDescent="0.25">
      <c r="A216" s="37" t="s">
        <v>647</v>
      </c>
      <c r="B216" s="221" t="s">
        <v>613</v>
      </c>
      <c r="C216" s="222"/>
      <c r="D216" s="222"/>
      <c r="E216" s="223"/>
      <c r="F216" s="29"/>
      <c r="G216" s="29"/>
      <c r="H216" s="29"/>
      <c r="I216" s="35"/>
      <c r="J216" s="188" t="s">
        <v>470</v>
      </c>
      <c r="K216" s="188"/>
      <c r="L216" s="25" t="s">
        <v>507</v>
      </c>
      <c r="M216" s="33" t="s">
        <v>43</v>
      </c>
      <c r="N216" s="48">
        <v>164</v>
      </c>
      <c r="O216" s="2">
        <v>63000</v>
      </c>
      <c r="P216" s="94">
        <v>0</v>
      </c>
      <c r="Q216" s="2"/>
      <c r="R216" s="2">
        <v>0</v>
      </c>
      <c r="S216" s="98">
        <v>0</v>
      </c>
      <c r="T216" s="3"/>
    </row>
    <row r="217" spans="1:20" ht="107.25" hidden="1" customHeight="1" x14ac:dyDescent="0.25">
      <c r="A217" s="104" t="s">
        <v>594</v>
      </c>
      <c r="B217" s="221" t="s">
        <v>44</v>
      </c>
      <c r="C217" s="222"/>
      <c r="D217" s="222"/>
      <c r="E217" s="223"/>
      <c r="F217" s="99"/>
      <c r="G217" s="99"/>
      <c r="H217" s="99"/>
      <c r="I217" s="99"/>
      <c r="J217" s="234" t="s">
        <v>425</v>
      </c>
      <c r="K217" s="235"/>
      <c r="L217" s="25" t="s">
        <v>508</v>
      </c>
      <c r="M217" s="93" t="s">
        <v>36</v>
      </c>
      <c r="N217" s="101">
        <v>165</v>
      </c>
      <c r="O217" s="94">
        <v>0</v>
      </c>
      <c r="P217" s="97">
        <v>88870</v>
      </c>
      <c r="Q217" s="94">
        <v>0</v>
      </c>
      <c r="R217" s="94">
        <v>0</v>
      </c>
      <c r="S217" s="102">
        <v>0</v>
      </c>
      <c r="T217" s="3"/>
    </row>
    <row r="218" spans="1:20" ht="93" hidden="1" customHeight="1" x14ac:dyDescent="0.25">
      <c r="A218" s="104" t="s">
        <v>594</v>
      </c>
      <c r="B218" s="221" t="s">
        <v>44</v>
      </c>
      <c r="C218" s="222"/>
      <c r="D218" s="222"/>
      <c r="E218" s="223"/>
      <c r="F218" s="99"/>
      <c r="G218" s="99"/>
      <c r="H218" s="99"/>
      <c r="I218" s="99"/>
      <c r="J218" s="228" t="s">
        <v>426</v>
      </c>
      <c r="K218" s="229"/>
      <c r="L218" s="25" t="s">
        <v>270</v>
      </c>
      <c r="M218" s="93" t="s">
        <v>36</v>
      </c>
      <c r="N218" s="101">
        <v>166</v>
      </c>
      <c r="O218" s="94">
        <v>0</v>
      </c>
      <c r="P218" s="97">
        <v>70860</v>
      </c>
      <c r="Q218" s="94">
        <v>0</v>
      </c>
      <c r="R218" s="94">
        <v>0</v>
      </c>
      <c r="S218" s="102">
        <v>0</v>
      </c>
      <c r="T218" s="3"/>
    </row>
    <row r="219" spans="1:20" ht="89.25" hidden="1" customHeight="1" x14ac:dyDescent="0.25">
      <c r="A219" s="104" t="s">
        <v>594</v>
      </c>
      <c r="B219" s="221" t="s">
        <v>44</v>
      </c>
      <c r="C219" s="222"/>
      <c r="D219" s="222"/>
      <c r="E219" s="223"/>
      <c r="F219" s="99"/>
      <c r="G219" s="99"/>
      <c r="H219" s="99"/>
      <c r="I219" s="99"/>
      <c r="J219" s="228" t="s">
        <v>427</v>
      </c>
      <c r="K219" s="229"/>
      <c r="L219" s="25" t="s">
        <v>547</v>
      </c>
      <c r="M219" s="93" t="s">
        <v>36</v>
      </c>
      <c r="N219" s="101">
        <v>167</v>
      </c>
      <c r="O219" s="94">
        <v>0</v>
      </c>
      <c r="P219" s="97">
        <v>180000</v>
      </c>
      <c r="Q219" s="94">
        <v>0</v>
      </c>
      <c r="R219" s="94">
        <v>0</v>
      </c>
      <c r="S219" s="102">
        <v>0</v>
      </c>
      <c r="T219" s="3"/>
    </row>
    <row r="220" spans="1:20" ht="88.5" hidden="1" customHeight="1" x14ac:dyDescent="0.25">
      <c r="A220" s="104" t="s">
        <v>594</v>
      </c>
      <c r="B220" s="221" t="s">
        <v>44</v>
      </c>
      <c r="C220" s="222"/>
      <c r="D220" s="222"/>
      <c r="E220" s="223"/>
      <c r="F220" s="99"/>
      <c r="G220" s="99"/>
      <c r="H220" s="99"/>
      <c r="I220" s="99"/>
      <c r="J220" s="228" t="s">
        <v>428</v>
      </c>
      <c r="K220" s="229"/>
      <c r="L220" s="25" t="s">
        <v>271</v>
      </c>
      <c r="M220" s="93" t="s">
        <v>36</v>
      </c>
      <c r="N220" s="101">
        <v>168</v>
      </c>
      <c r="O220" s="94">
        <v>0</v>
      </c>
      <c r="P220" s="97">
        <v>150000</v>
      </c>
      <c r="Q220" s="94">
        <v>0</v>
      </c>
      <c r="R220" s="94">
        <v>0</v>
      </c>
      <c r="S220" s="102">
        <v>0</v>
      </c>
      <c r="T220" s="3"/>
    </row>
    <row r="221" spans="1:20" ht="89.25" hidden="1" customHeight="1" x14ac:dyDescent="0.25">
      <c r="A221" s="104" t="s">
        <v>594</v>
      </c>
      <c r="B221" s="221" t="s">
        <v>44</v>
      </c>
      <c r="C221" s="222"/>
      <c r="D221" s="222"/>
      <c r="E221" s="223"/>
      <c r="F221" s="99"/>
      <c r="G221" s="99"/>
      <c r="H221" s="99"/>
      <c r="I221" s="99"/>
      <c r="J221" s="228" t="s">
        <v>370</v>
      </c>
      <c r="K221" s="229"/>
      <c r="L221" s="25" t="s">
        <v>368</v>
      </c>
      <c r="M221" s="93" t="s">
        <v>36</v>
      </c>
      <c r="N221" s="101">
        <v>169</v>
      </c>
      <c r="O221" s="94">
        <v>0</v>
      </c>
      <c r="P221" s="97">
        <v>25974.03</v>
      </c>
      <c r="Q221" s="94">
        <v>0</v>
      </c>
      <c r="R221" s="94">
        <v>0</v>
      </c>
      <c r="S221" s="102">
        <v>0</v>
      </c>
      <c r="T221" s="3"/>
    </row>
    <row r="222" spans="1:20" ht="82.5" hidden="1" customHeight="1" x14ac:dyDescent="0.25">
      <c r="A222" s="104" t="s">
        <v>594</v>
      </c>
      <c r="B222" s="221" t="s">
        <v>44</v>
      </c>
      <c r="C222" s="222"/>
      <c r="D222" s="222"/>
      <c r="E222" s="223"/>
      <c r="F222" s="99"/>
      <c r="G222" s="99"/>
      <c r="H222" s="99"/>
      <c r="I222" s="99"/>
      <c r="J222" s="224" t="s">
        <v>371</v>
      </c>
      <c r="K222" s="225"/>
      <c r="L222" s="25" t="s">
        <v>369</v>
      </c>
      <c r="M222" s="93" t="s">
        <v>36</v>
      </c>
      <c r="N222" s="101">
        <v>170</v>
      </c>
      <c r="O222" s="94">
        <v>0</v>
      </c>
      <c r="P222" s="97">
        <v>65000</v>
      </c>
      <c r="Q222" s="94">
        <v>0</v>
      </c>
      <c r="R222" s="94">
        <v>0</v>
      </c>
      <c r="S222" s="102">
        <v>0</v>
      </c>
      <c r="T222" s="3"/>
    </row>
    <row r="223" spans="1:20" ht="90" customHeight="1" x14ac:dyDescent="0.25">
      <c r="A223" s="37" t="s">
        <v>664</v>
      </c>
      <c r="B223" s="221" t="s">
        <v>613</v>
      </c>
      <c r="C223" s="222"/>
      <c r="D223" s="222"/>
      <c r="E223" s="223"/>
      <c r="F223" s="29"/>
      <c r="G223" s="29"/>
      <c r="H223" s="29"/>
      <c r="I223" s="29"/>
      <c r="J223" s="182" t="s">
        <v>471</v>
      </c>
      <c r="K223" s="183"/>
      <c r="L223" s="25" t="s">
        <v>478</v>
      </c>
      <c r="M223" s="33" t="s">
        <v>36</v>
      </c>
      <c r="N223" s="48">
        <v>171</v>
      </c>
      <c r="O223" s="2">
        <v>35803.51</v>
      </c>
      <c r="P223" s="94">
        <v>0</v>
      </c>
      <c r="Q223" s="2"/>
      <c r="R223" s="2">
        <v>0</v>
      </c>
      <c r="S223" s="98">
        <v>0</v>
      </c>
      <c r="T223" s="3"/>
    </row>
    <row r="224" spans="1:20" ht="96.75" customHeight="1" x14ac:dyDescent="0.25">
      <c r="A224" s="37" t="s">
        <v>664</v>
      </c>
      <c r="B224" s="221" t="s">
        <v>613</v>
      </c>
      <c r="C224" s="222"/>
      <c r="D224" s="222"/>
      <c r="E224" s="223"/>
      <c r="F224" s="29"/>
      <c r="G224" s="29"/>
      <c r="H224" s="29"/>
      <c r="I224" s="29"/>
      <c r="J224" s="182" t="s">
        <v>472</v>
      </c>
      <c r="K224" s="183"/>
      <c r="L224" s="25" t="s">
        <v>509</v>
      </c>
      <c r="M224" s="33" t="s">
        <v>36</v>
      </c>
      <c r="N224" s="48">
        <v>172</v>
      </c>
      <c r="O224" s="2">
        <v>75000</v>
      </c>
      <c r="P224" s="94">
        <v>0</v>
      </c>
      <c r="Q224" s="2"/>
      <c r="R224" s="2">
        <v>0</v>
      </c>
      <c r="S224" s="98">
        <v>0</v>
      </c>
      <c r="T224" s="3"/>
    </row>
    <row r="225" spans="1:25" ht="82.5" customHeight="1" x14ac:dyDescent="0.25">
      <c r="A225" s="37" t="s">
        <v>664</v>
      </c>
      <c r="B225" s="221" t="s">
        <v>613</v>
      </c>
      <c r="C225" s="222"/>
      <c r="D225" s="222"/>
      <c r="E225" s="223"/>
      <c r="F225" s="29"/>
      <c r="G225" s="29"/>
      <c r="H225" s="29"/>
      <c r="I225" s="29"/>
      <c r="J225" s="182" t="s">
        <v>473</v>
      </c>
      <c r="K225" s="183"/>
      <c r="L225" s="25" t="s">
        <v>510</v>
      </c>
      <c r="M225" s="33" t="s">
        <v>36</v>
      </c>
      <c r="N225" s="48">
        <v>173</v>
      </c>
      <c r="O225" s="2">
        <v>70791.320000000007</v>
      </c>
      <c r="P225" s="94">
        <v>0</v>
      </c>
      <c r="Q225" s="2"/>
      <c r="R225" s="2">
        <v>0</v>
      </c>
      <c r="S225" s="98">
        <v>0</v>
      </c>
      <c r="T225" s="3"/>
    </row>
    <row r="226" spans="1:25" ht="82.5" customHeight="1" x14ac:dyDescent="0.25">
      <c r="A226" s="37" t="s">
        <v>664</v>
      </c>
      <c r="B226" s="221" t="s">
        <v>613</v>
      </c>
      <c r="C226" s="222"/>
      <c r="D226" s="222"/>
      <c r="E226" s="223"/>
      <c r="F226" s="29"/>
      <c r="G226" s="29"/>
      <c r="H226" s="29"/>
      <c r="I226" s="29"/>
      <c r="J226" s="182" t="s">
        <v>474</v>
      </c>
      <c r="K226" s="183"/>
      <c r="L226" s="25" t="s">
        <v>511</v>
      </c>
      <c r="M226" s="33" t="s">
        <v>36</v>
      </c>
      <c r="N226" s="48">
        <v>174</v>
      </c>
      <c r="O226" s="2">
        <v>150000</v>
      </c>
      <c r="P226" s="94">
        <v>0</v>
      </c>
      <c r="Q226" s="2"/>
      <c r="R226" s="2">
        <v>0</v>
      </c>
      <c r="S226" s="98">
        <v>0</v>
      </c>
      <c r="T226" s="3"/>
    </row>
    <row r="227" spans="1:25" ht="82.5" customHeight="1" x14ac:dyDescent="0.25">
      <c r="A227" s="123" t="s">
        <v>664</v>
      </c>
      <c r="B227" s="221" t="s">
        <v>613</v>
      </c>
      <c r="C227" s="222"/>
      <c r="D227" s="222"/>
      <c r="E227" s="223"/>
      <c r="F227" s="99"/>
      <c r="G227" s="99"/>
      <c r="H227" s="99"/>
      <c r="I227" s="99"/>
      <c r="J227" s="224" t="s">
        <v>736</v>
      </c>
      <c r="K227" s="225"/>
      <c r="L227" s="25" t="s">
        <v>738</v>
      </c>
      <c r="M227" s="125" t="s">
        <v>36</v>
      </c>
      <c r="N227" s="101"/>
      <c r="O227" s="94"/>
      <c r="P227" s="94"/>
      <c r="Q227" s="95">
        <v>25724.99</v>
      </c>
      <c r="R227" s="94"/>
      <c r="S227" s="102"/>
      <c r="T227" s="3"/>
    </row>
    <row r="228" spans="1:25" ht="104.25" customHeight="1" x14ac:dyDescent="0.25">
      <c r="A228" s="37" t="s">
        <v>664</v>
      </c>
      <c r="B228" s="221" t="s">
        <v>613</v>
      </c>
      <c r="C228" s="222"/>
      <c r="D228" s="222"/>
      <c r="E228" s="223"/>
      <c r="F228" s="29"/>
      <c r="G228" s="29"/>
      <c r="H228" s="29"/>
      <c r="I228" s="29"/>
      <c r="J228" s="182" t="s">
        <v>475</v>
      </c>
      <c r="K228" s="183"/>
      <c r="L228" s="25" t="s">
        <v>512</v>
      </c>
      <c r="M228" s="33" t="s">
        <v>36</v>
      </c>
      <c r="N228" s="48">
        <v>175</v>
      </c>
      <c r="O228" s="2">
        <v>17063.419999999998</v>
      </c>
      <c r="P228" s="94">
        <v>0</v>
      </c>
      <c r="Q228" s="2"/>
      <c r="R228" s="2">
        <v>0</v>
      </c>
      <c r="S228" s="98">
        <v>0</v>
      </c>
      <c r="T228" s="3"/>
    </row>
    <row r="229" spans="1:25" ht="96.75" customHeight="1" x14ac:dyDescent="0.25">
      <c r="A229" s="123" t="s">
        <v>664</v>
      </c>
      <c r="B229" s="221" t="s">
        <v>613</v>
      </c>
      <c r="C229" s="222"/>
      <c r="D229" s="222"/>
      <c r="E229" s="223"/>
      <c r="F229" s="99"/>
      <c r="G229" s="99"/>
      <c r="H229" s="99"/>
      <c r="I229" s="99"/>
      <c r="J229" s="224" t="s">
        <v>737</v>
      </c>
      <c r="K229" s="225"/>
      <c r="L229" s="25" t="s">
        <v>739</v>
      </c>
      <c r="M229" s="125" t="s">
        <v>36</v>
      </c>
      <c r="N229" s="101"/>
      <c r="O229" s="94"/>
      <c r="P229" s="94"/>
      <c r="Q229" s="94">
        <v>80000</v>
      </c>
      <c r="R229" s="94"/>
      <c r="S229" s="102"/>
      <c r="T229" s="3"/>
    </row>
    <row r="230" spans="1:25" ht="106.5" customHeight="1" x14ac:dyDescent="0.25">
      <c r="A230" s="37" t="s">
        <v>664</v>
      </c>
      <c r="B230" s="221" t="s">
        <v>613</v>
      </c>
      <c r="C230" s="222"/>
      <c r="D230" s="222"/>
      <c r="E230" s="223"/>
      <c r="F230" s="29"/>
      <c r="G230" s="29"/>
      <c r="H230" s="29"/>
      <c r="I230" s="29"/>
      <c r="J230" s="182" t="s">
        <v>476</v>
      </c>
      <c r="K230" s="183"/>
      <c r="L230" s="25" t="s">
        <v>513</v>
      </c>
      <c r="M230" s="33" t="s">
        <v>36</v>
      </c>
      <c r="N230" s="48">
        <v>176</v>
      </c>
      <c r="O230" s="2">
        <v>32395.759999999998</v>
      </c>
      <c r="P230" s="94">
        <v>0</v>
      </c>
      <c r="Q230" s="2"/>
      <c r="R230" s="2">
        <v>0</v>
      </c>
      <c r="S230" s="98">
        <v>0</v>
      </c>
      <c r="T230" s="3"/>
    </row>
    <row r="231" spans="1:25" ht="30" hidden="1" customHeight="1" x14ac:dyDescent="0.25">
      <c r="A231" s="37"/>
      <c r="B231" s="35"/>
      <c r="C231" s="36"/>
      <c r="D231" s="36"/>
      <c r="E231" s="28"/>
      <c r="F231" s="29"/>
      <c r="G231" s="29"/>
      <c r="H231" s="29"/>
      <c r="I231" s="29"/>
      <c r="J231" s="32"/>
      <c r="K231" s="34"/>
      <c r="L231" s="23"/>
      <c r="M231" s="33"/>
      <c r="N231" s="48">
        <v>177</v>
      </c>
      <c r="O231" s="2"/>
      <c r="P231" s="94"/>
      <c r="Q231" s="2"/>
      <c r="R231" s="2"/>
      <c r="S231" s="98"/>
      <c r="T231" s="3"/>
    </row>
    <row r="232" spans="1:25" ht="51" customHeight="1" x14ac:dyDescent="0.25">
      <c r="A232" s="88" t="s">
        <v>676</v>
      </c>
      <c r="B232" s="162" t="s">
        <v>47</v>
      </c>
      <c r="C232" s="163"/>
      <c r="D232" s="163"/>
      <c r="E232" s="164"/>
      <c r="F232" s="91"/>
      <c r="G232" s="91"/>
      <c r="H232" s="91"/>
      <c r="I232" s="91"/>
      <c r="J232" s="182" t="s">
        <v>88</v>
      </c>
      <c r="K232" s="183"/>
      <c r="L232" s="23" t="s">
        <v>273</v>
      </c>
      <c r="M232" s="89" t="s">
        <v>87</v>
      </c>
      <c r="N232" s="48">
        <v>178</v>
      </c>
      <c r="O232" s="2">
        <v>401699000</v>
      </c>
      <c r="P232" s="94">
        <v>284247500</v>
      </c>
      <c r="Q232" s="2">
        <v>453476000</v>
      </c>
      <c r="R232" s="2">
        <v>453476000</v>
      </c>
      <c r="S232" s="98">
        <v>453476000</v>
      </c>
      <c r="T232" s="3"/>
    </row>
    <row r="233" spans="1:25" ht="99.75" customHeight="1" x14ac:dyDescent="0.25">
      <c r="A233" s="88" t="s">
        <v>649</v>
      </c>
      <c r="B233" s="162" t="s">
        <v>648</v>
      </c>
      <c r="C233" s="163"/>
      <c r="D233" s="163"/>
      <c r="E233" s="164"/>
      <c r="F233" s="91"/>
      <c r="G233" s="91"/>
      <c r="H233" s="91"/>
      <c r="I233" s="91"/>
      <c r="J233" s="182" t="s">
        <v>650</v>
      </c>
      <c r="K233" s="183"/>
      <c r="L233" s="25" t="s">
        <v>648</v>
      </c>
      <c r="M233" s="89" t="s">
        <v>49</v>
      </c>
      <c r="N233" s="23"/>
      <c r="O233" s="23"/>
      <c r="P233" s="94"/>
      <c r="Q233" s="2">
        <v>13425648.82</v>
      </c>
      <c r="R233" s="2"/>
      <c r="S233" s="98"/>
      <c r="T233" s="3"/>
    </row>
    <row r="234" spans="1:25" ht="159" customHeight="1" x14ac:dyDescent="0.25">
      <c r="A234" s="37" t="s">
        <v>659</v>
      </c>
      <c r="B234" s="162" t="s">
        <v>274</v>
      </c>
      <c r="C234" s="163"/>
      <c r="D234" s="163"/>
      <c r="E234" s="164"/>
      <c r="F234" s="29"/>
      <c r="G234" s="29"/>
      <c r="H234" s="29"/>
      <c r="I234" s="29"/>
      <c r="J234" s="165" t="s">
        <v>89</v>
      </c>
      <c r="K234" s="165"/>
      <c r="L234" s="25" t="s">
        <v>274</v>
      </c>
      <c r="M234" s="33" t="s">
        <v>177</v>
      </c>
      <c r="N234" s="48">
        <v>179</v>
      </c>
      <c r="O234" s="2">
        <v>177256402.44999999</v>
      </c>
      <c r="P234" s="94">
        <v>148702729.80000001</v>
      </c>
      <c r="Q234" s="2"/>
      <c r="R234" s="2">
        <v>0</v>
      </c>
      <c r="S234" s="98">
        <v>0</v>
      </c>
      <c r="T234" s="3"/>
      <c r="U234" s="4"/>
      <c r="V234" s="5"/>
      <c r="W234" s="5"/>
      <c r="X234" s="6"/>
      <c r="Y234" s="6"/>
    </row>
    <row r="235" spans="1:25" ht="129.75" hidden="1" customHeight="1" x14ac:dyDescent="0.25">
      <c r="A235" s="37" t="s">
        <v>601</v>
      </c>
      <c r="B235" s="162" t="s">
        <v>275</v>
      </c>
      <c r="C235" s="163"/>
      <c r="D235" s="163"/>
      <c r="E235" s="164"/>
      <c r="F235" s="29"/>
      <c r="G235" s="29"/>
      <c r="H235" s="29"/>
      <c r="I235" s="29"/>
      <c r="J235" s="166" t="s">
        <v>276</v>
      </c>
      <c r="K235" s="167"/>
      <c r="L235" s="25" t="s">
        <v>275</v>
      </c>
      <c r="M235" s="33" t="s">
        <v>48</v>
      </c>
      <c r="N235" s="48">
        <v>180</v>
      </c>
      <c r="O235" s="2">
        <v>0</v>
      </c>
      <c r="P235" s="94">
        <v>1443993.79</v>
      </c>
      <c r="Q235" s="2">
        <v>0</v>
      </c>
      <c r="R235" s="2">
        <v>0</v>
      </c>
      <c r="S235" s="98">
        <v>0</v>
      </c>
      <c r="T235" s="3"/>
      <c r="U235" s="4"/>
      <c r="V235" s="5"/>
      <c r="W235" s="5"/>
      <c r="X235" s="6"/>
      <c r="Y235" s="6"/>
    </row>
    <row r="236" spans="1:25" ht="118.5" customHeight="1" x14ac:dyDescent="0.25">
      <c r="A236" s="37" t="s">
        <v>677</v>
      </c>
      <c r="B236" s="162" t="s">
        <v>312</v>
      </c>
      <c r="C236" s="163"/>
      <c r="D236" s="163"/>
      <c r="E236" s="164"/>
      <c r="F236" s="29"/>
      <c r="G236" s="29"/>
      <c r="H236" s="29"/>
      <c r="I236" s="29"/>
      <c r="J236" s="166" t="s">
        <v>375</v>
      </c>
      <c r="K236" s="167"/>
      <c r="L236" s="25" t="s">
        <v>312</v>
      </c>
      <c r="M236" s="25" t="s">
        <v>33</v>
      </c>
      <c r="N236" s="48">
        <v>181</v>
      </c>
      <c r="O236" s="2">
        <v>9593851.6300000008</v>
      </c>
      <c r="P236" s="94">
        <v>0</v>
      </c>
      <c r="Q236" s="2"/>
      <c r="R236" s="2">
        <v>0</v>
      </c>
      <c r="S236" s="98">
        <v>0</v>
      </c>
      <c r="T236" s="2"/>
      <c r="U236" s="4"/>
      <c r="V236" s="5"/>
      <c r="W236" s="5"/>
      <c r="X236" s="6"/>
      <c r="Y236" s="6"/>
    </row>
    <row r="237" spans="1:25" ht="108" customHeight="1" x14ac:dyDescent="0.25">
      <c r="A237" s="37" t="s">
        <v>651</v>
      </c>
      <c r="B237" s="162" t="s">
        <v>91</v>
      </c>
      <c r="C237" s="163"/>
      <c r="D237" s="163"/>
      <c r="E237" s="164"/>
      <c r="F237" s="29"/>
      <c r="G237" s="29"/>
      <c r="H237" s="29"/>
      <c r="I237" s="29"/>
      <c r="J237" s="165" t="s">
        <v>90</v>
      </c>
      <c r="K237" s="165"/>
      <c r="L237" s="25" t="s">
        <v>91</v>
      </c>
      <c r="M237" s="33" t="s">
        <v>48</v>
      </c>
      <c r="N237" s="48">
        <v>182</v>
      </c>
      <c r="O237" s="2">
        <v>15794189.199999999</v>
      </c>
      <c r="P237" s="94">
        <v>11950400</v>
      </c>
      <c r="Q237" s="2">
        <v>15794189.199999999</v>
      </c>
      <c r="R237" s="2">
        <v>15794189.199999999</v>
      </c>
      <c r="S237" s="98">
        <v>1105593.24</v>
      </c>
      <c r="T237" s="3"/>
      <c r="U237" s="4"/>
      <c r="V237" s="5"/>
      <c r="W237" s="5"/>
      <c r="X237" s="6"/>
      <c r="Y237" s="6"/>
    </row>
    <row r="238" spans="1:25" ht="108" customHeight="1" x14ac:dyDescent="0.25">
      <c r="A238" s="37" t="s">
        <v>678</v>
      </c>
      <c r="B238" s="162" t="s">
        <v>93</v>
      </c>
      <c r="C238" s="163"/>
      <c r="D238" s="163"/>
      <c r="E238" s="164"/>
      <c r="F238" s="29"/>
      <c r="G238" s="29"/>
      <c r="H238" s="29"/>
      <c r="I238" s="29"/>
      <c r="J238" s="165" t="s">
        <v>325</v>
      </c>
      <c r="K238" s="165"/>
      <c r="L238" s="25" t="s">
        <v>326</v>
      </c>
      <c r="M238" s="33" t="s">
        <v>49</v>
      </c>
      <c r="N238" s="48">
        <v>183</v>
      </c>
      <c r="O238" s="2">
        <v>765424.5</v>
      </c>
      <c r="P238" s="94">
        <v>762850</v>
      </c>
      <c r="Q238" s="2"/>
      <c r="R238" s="2">
        <v>0</v>
      </c>
      <c r="S238" s="98">
        <v>0</v>
      </c>
      <c r="T238" s="3"/>
      <c r="U238" s="4"/>
      <c r="V238" s="5"/>
      <c r="W238" s="5"/>
      <c r="X238" s="6"/>
      <c r="Y238" s="6"/>
    </row>
    <row r="239" spans="1:25" ht="63" customHeight="1" x14ac:dyDescent="0.25">
      <c r="A239" s="37" t="s">
        <v>659</v>
      </c>
      <c r="B239" s="162" t="s">
        <v>166</v>
      </c>
      <c r="C239" s="163"/>
      <c r="D239" s="163"/>
      <c r="E239" s="164"/>
      <c r="F239" s="29"/>
      <c r="G239" s="29"/>
      <c r="H239" s="29"/>
      <c r="I239" s="29"/>
      <c r="J239" s="165" t="s">
        <v>171</v>
      </c>
      <c r="K239" s="165"/>
      <c r="L239" s="25" t="s">
        <v>166</v>
      </c>
      <c r="M239" s="33" t="s">
        <v>177</v>
      </c>
      <c r="N239" s="48">
        <v>184</v>
      </c>
      <c r="O239" s="2">
        <v>881554.59</v>
      </c>
      <c r="P239" s="94">
        <v>549446.93999999994</v>
      </c>
      <c r="Q239" s="2">
        <v>946976.62</v>
      </c>
      <c r="R239" s="2">
        <v>960790.01</v>
      </c>
      <c r="S239" s="98">
        <v>960790.01</v>
      </c>
      <c r="T239" s="3"/>
      <c r="U239" s="4"/>
      <c r="V239" s="5"/>
      <c r="W239" s="5"/>
      <c r="X239" s="6"/>
      <c r="Y239" s="6"/>
    </row>
    <row r="240" spans="1:25" ht="71.25" customHeight="1" x14ac:dyDescent="0.25">
      <c r="A240" s="37" t="s">
        <v>678</v>
      </c>
      <c r="B240" s="162" t="s">
        <v>93</v>
      </c>
      <c r="C240" s="163"/>
      <c r="D240" s="163"/>
      <c r="E240" s="164"/>
      <c r="F240" s="29"/>
      <c r="G240" s="29"/>
      <c r="H240" s="29"/>
      <c r="I240" s="29"/>
      <c r="J240" s="165" t="s">
        <v>92</v>
      </c>
      <c r="K240" s="165"/>
      <c r="L240" s="25" t="s">
        <v>93</v>
      </c>
      <c r="M240" s="33" t="s">
        <v>49</v>
      </c>
      <c r="N240" s="48">
        <v>185</v>
      </c>
      <c r="O240" s="2">
        <v>421714.09</v>
      </c>
      <c r="P240" s="94">
        <v>184386.17</v>
      </c>
      <c r="Q240" s="2"/>
      <c r="R240" s="2"/>
      <c r="S240" s="98"/>
      <c r="T240" s="3"/>
      <c r="U240" s="4"/>
      <c r="V240" s="12"/>
      <c r="W240" s="5"/>
      <c r="X240" s="6"/>
      <c r="Y240" s="6"/>
    </row>
    <row r="241" spans="1:25" ht="72" customHeight="1" x14ac:dyDescent="0.25">
      <c r="A241" s="37" t="s">
        <v>677</v>
      </c>
      <c r="B241" s="162" t="s">
        <v>313</v>
      </c>
      <c r="C241" s="163"/>
      <c r="D241" s="163"/>
      <c r="E241" s="164"/>
      <c r="F241" s="162"/>
      <c r="G241" s="163"/>
      <c r="H241" s="29"/>
      <c r="I241" s="29"/>
      <c r="J241" s="165" t="s">
        <v>372</v>
      </c>
      <c r="K241" s="165"/>
      <c r="L241" s="25" t="s">
        <v>313</v>
      </c>
      <c r="M241" s="33" t="s">
        <v>33</v>
      </c>
      <c r="N241" s="48">
        <v>186</v>
      </c>
      <c r="O241" s="2">
        <v>20642576.75</v>
      </c>
      <c r="P241" s="94">
        <v>19121991.670000002</v>
      </c>
      <c r="Q241" s="2"/>
      <c r="R241" s="2"/>
      <c r="S241" s="98"/>
      <c r="T241" s="3"/>
      <c r="U241" s="4"/>
      <c r="V241" s="12"/>
      <c r="W241" s="5"/>
      <c r="X241" s="6"/>
      <c r="Y241" s="6"/>
    </row>
    <row r="242" spans="1:25" ht="69.75" customHeight="1" x14ac:dyDescent="0.25">
      <c r="A242" s="37" t="s">
        <v>651</v>
      </c>
      <c r="B242" s="162" t="s">
        <v>314</v>
      </c>
      <c r="C242" s="163"/>
      <c r="D242" s="163"/>
      <c r="E242" s="164"/>
      <c r="F242" s="35"/>
      <c r="G242" s="36"/>
      <c r="H242" s="29"/>
      <c r="I242" s="29"/>
      <c r="J242" s="166" t="s">
        <v>373</v>
      </c>
      <c r="K242" s="167"/>
      <c r="L242" s="25" t="s">
        <v>314</v>
      </c>
      <c r="M242" s="33" t="s">
        <v>48</v>
      </c>
      <c r="N242" s="48">
        <v>187</v>
      </c>
      <c r="O242" s="2">
        <v>174233548.38</v>
      </c>
      <c r="P242" s="94">
        <v>0</v>
      </c>
      <c r="Q242" s="2">
        <v>203673971.97</v>
      </c>
      <c r="R242" s="2">
        <v>48660842.350000001</v>
      </c>
      <c r="S242" s="98">
        <v>6002842.3499999996</v>
      </c>
      <c r="T242" s="3"/>
      <c r="U242" s="4"/>
      <c r="V242" s="12"/>
      <c r="W242" s="5"/>
      <c r="X242" s="6"/>
      <c r="Y242" s="6"/>
    </row>
    <row r="243" spans="1:25" ht="121.5" customHeight="1" x14ac:dyDescent="0.25">
      <c r="A243" s="37" t="s">
        <v>678</v>
      </c>
      <c r="B243" s="162" t="s">
        <v>315</v>
      </c>
      <c r="C243" s="163"/>
      <c r="D243" s="163"/>
      <c r="E243" s="164"/>
      <c r="F243" s="35"/>
      <c r="G243" s="36"/>
      <c r="H243" s="29"/>
      <c r="I243" s="29"/>
      <c r="J243" s="166" t="s">
        <v>374</v>
      </c>
      <c r="K243" s="167"/>
      <c r="L243" s="25" t="s">
        <v>315</v>
      </c>
      <c r="M243" s="33" t="s">
        <v>49</v>
      </c>
      <c r="N243" s="48">
        <v>188</v>
      </c>
      <c r="O243" s="2">
        <v>3337940</v>
      </c>
      <c r="P243" s="94">
        <v>3727379.48</v>
      </c>
      <c r="Q243" s="2"/>
      <c r="R243" s="2">
        <v>0</v>
      </c>
      <c r="S243" s="98">
        <v>0</v>
      </c>
      <c r="T243" s="3"/>
      <c r="U243" s="4"/>
      <c r="V243" s="12"/>
      <c r="W243" s="5"/>
      <c r="X243" s="6"/>
      <c r="Y243" s="6"/>
    </row>
    <row r="244" spans="1:25" ht="73.5" customHeight="1" x14ac:dyDescent="0.25">
      <c r="A244" s="37" t="s">
        <v>659</v>
      </c>
      <c r="B244" s="162" t="s">
        <v>551</v>
      </c>
      <c r="C244" s="163"/>
      <c r="D244" s="163"/>
      <c r="E244" s="28"/>
      <c r="F244" s="35"/>
      <c r="G244" s="36"/>
      <c r="H244" s="29"/>
      <c r="I244" s="29"/>
      <c r="J244" s="166" t="s">
        <v>552</v>
      </c>
      <c r="K244" s="167"/>
      <c r="L244" s="25" t="s">
        <v>551</v>
      </c>
      <c r="M244" s="33" t="s">
        <v>177</v>
      </c>
      <c r="N244" s="48">
        <v>189</v>
      </c>
      <c r="O244" s="2">
        <v>5481861</v>
      </c>
      <c r="P244" s="94">
        <v>0</v>
      </c>
      <c r="Q244" s="2"/>
      <c r="R244" s="2"/>
      <c r="S244" s="98"/>
      <c r="T244" s="3"/>
      <c r="U244" s="4"/>
      <c r="V244" s="12"/>
      <c r="W244" s="5"/>
      <c r="X244" s="6"/>
      <c r="Y244" s="6"/>
    </row>
    <row r="245" spans="1:25" ht="51" customHeight="1" x14ac:dyDescent="0.25">
      <c r="A245" s="37" t="s">
        <v>659</v>
      </c>
      <c r="B245" s="162" t="s">
        <v>167</v>
      </c>
      <c r="C245" s="163"/>
      <c r="D245" s="163"/>
      <c r="E245" s="164"/>
      <c r="F245" s="29"/>
      <c r="G245" s="29"/>
      <c r="H245" s="29"/>
      <c r="I245" s="29"/>
      <c r="J245" s="166" t="s">
        <v>94</v>
      </c>
      <c r="K245" s="167"/>
      <c r="L245" s="25" t="s">
        <v>279</v>
      </c>
      <c r="M245" s="33" t="s">
        <v>177</v>
      </c>
      <c r="N245" s="48">
        <v>190</v>
      </c>
      <c r="O245" s="2">
        <v>100000</v>
      </c>
      <c r="P245" s="94">
        <v>100000</v>
      </c>
      <c r="Q245" s="2">
        <v>100000</v>
      </c>
      <c r="R245" s="2">
        <v>100000</v>
      </c>
      <c r="S245" s="98">
        <v>100000</v>
      </c>
      <c r="T245" s="3"/>
      <c r="U245" s="4"/>
      <c r="V245" s="12"/>
      <c r="W245" s="5"/>
      <c r="X245" s="6"/>
      <c r="Y245" s="6"/>
    </row>
    <row r="246" spans="1:25" ht="116.25" customHeight="1" x14ac:dyDescent="0.25">
      <c r="A246" s="37" t="s">
        <v>651</v>
      </c>
      <c r="B246" s="162" t="s">
        <v>167</v>
      </c>
      <c r="C246" s="163"/>
      <c r="D246" s="163"/>
      <c r="E246" s="164"/>
      <c r="F246" s="29"/>
      <c r="G246" s="29"/>
      <c r="H246" s="29"/>
      <c r="I246" s="29"/>
      <c r="J246" s="165" t="s">
        <v>95</v>
      </c>
      <c r="K246" s="165"/>
      <c r="L246" s="25" t="s">
        <v>280</v>
      </c>
      <c r="M246" s="33" t="s">
        <v>48</v>
      </c>
      <c r="N246" s="48">
        <v>191</v>
      </c>
      <c r="O246" s="2">
        <v>18777225.899999999</v>
      </c>
      <c r="P246" s="94">
        <v>11056000</v>
      </c>
      <c r="Q246" s="2"/>
      <c r="R246" s="2"/>
      <c r="S246" s="98"/>
      <c r="T246" s="3"/>
      <c r="U246" s="4"/>
      <c r="V246" s="12"/>
      <c r="W246" s="5"/>
      <c r="X246" s="6"/>
      <c r="Y246" s="6"/>
    </row>
    <row r="247" spans="1:25" ht="116.25" customHeight="1" x14ac:dyDescent="0.25">
      <c r="A247" s="88" t="s">
        <v>651</v>
      </c>
      <c r="B247" s="162" t="s">
        <v>167</v>
      </c>
      <c r="C247" s="163"/>
      <c r="D247" s="163"/>
      <c r="E247" s="164"/>
      <c r="F247" s="91"/>
      <c r="G247" s="91"/>
      <c r="H247" s="91"/>
      <c r="I247" s="91"/>
      <c r="J247" s="165" t="s">
        <v>653</v>
      </c>
      <c r="K247" s="165"/>
      <c r="L247" s="25" t="s">
        <v>652</v>
      </c>
      <c r="M247" s="89" t="s">
        <v>48</v>
      </c>
      <c r="N247" s="48"/>
      <c r="O247" s="2"/>
      <c r="P247" s="94"/>
      <c r="Q247" s="2">
        <v>6457448.5599999996</v>
      </c>
      <c r="R247" s="2"/>
      <c r="S247" s="98"/>
      <c r="T247" s="3"/>
      <c r="U247" s="4"/>
      <c r="V247" s="12"/>
      <c r="W247" s="5"/>
      <c r="X247" s="6"/>
      <c r="Y247" s="6"/>
    </row>
    <row r="248" spans="1:25" ht="74.25" hidden="1" customHeight="1" x14ac:dyDescent="0.25">
      <c r="A248" s="104" t="s">
        <v>602</v>
      </c>
      <c r="B248" s="221" t="s">
        <v>167</v>
      </c>
      <c r="C248" s="222"/>
      <c r="D248" s="222"/>
      <c r="E248" s="223"/>
      <c r="F248" s="99"/>
      <c r="G248" s="99"/>
      <c r="H248" s="99"/>
      <c r="I248" s="99"/>
      <c r="J248" s="236" t="s">
        <v>294</v>
      </c>
      <c r="K248" s="236"/>
      <c r="L248" s="100" t="s">
        <v>295</v>
      </c>
      <c r="M248" s="93" t="s">
        <v>33</v>
      </c>
      <c r="N248" s="101">
        <v>192</v>
      </c>
      <c r="O248" s="94">
        <v>0</v>
      </c>
      <c r="P248" s="94">
        <v>36107831.060000002</v>
      </c>
      <c r="Q248" s="94">
        <v>0</v>
      </c>
      <c r="R248" s="94">
        <v>0</v>
      </c>
      <c r="S248" s="102">
        <v>0</v>
      </c>
      <c r="T248" s="3"/>
      <c r="U248" s="4"/>
      <c r="V248" s="12"/>
      <c r="W248" s="5"/>
      <c r="X248" s="6"/>
      <c r="Y248" s="6"/>
    </row>
    <row r="249" spans="1:25" ht="72" customHeight="1" x14ac:dyDescent="0.25">
      <c r="A249" s="37" t="s">
        <v>678</v>
      </c>
      <c r="B249" s="162" t="s">
        <v>278</v>
      </c>
      <c r="C249" s="163"/>
      <c r="D249" s="163"/>
      <c r="E249" s="164"/>
      <c r="F249" s="29"/>
      <c r="G249" s="29"/>
      <c r="H249" s="29"/>
      <c r="I249" s="29"/>
      <c r="J249" s="165" t="s">
        <v>277</v>
      </c>
      <c r="K249" s="165"/>
      <c r="L249" s="25" t="s">
        <v>281</v>
      </c>
      <c r="M249" s="33" t="s">
        <v>49</v>
      </c>
      <c r="N249" s="48">
        <v>193</v>
      </c>
      <c r="O249" s="18">
        <v>833141.36</v>
      </c>
      <c r="P249" s="95">
        <v>4099029.46</v>
      </c>
      <c r="Q249" s="18">
        <v>875610</v>
      </c>
      <c r="R249" s="2">
        <v>0</v>
      </c>
      <c r="S249" s="98">
        <v>0</v>
      </c>
      <c r="T249" s="3">
        <f>Q249+Q250+Q251+Q252+Q254+Q259+Q260</f>
        <v>8672908</v>
      </c>
      <c r="U249" s="4"/>
      <c r="V249" s="20">
        <f>Q249+Q250+Q251+Q252+Q254+Q255+Q256+Q257+Q258+Q259+Q260</f>
        <v>8672908</v>
      </c>
      <c r="W249" s="5"/>
      <c r="X249" s="6"/>
      <c r="Y249" s="6"/>
    </row>
    <row r="250" spans="1:25" ht="75" customHeight="1" x14ac:dyDescent="0.25">
      <c r="A250" s="37" t="s">
        <v>679</v>
      </c>
      <c r="B250" s="162" t="s">
        <v>278</v>
      </c>
      <c r="C250" s="163"/>
      <c r="D250" s="163"/>
      <c r="E250" s="164"/>
      <c r="F250" s="29"/>
      <c r="G250" s="29"/>
      <c r="H250" s="29"/>
      <c r="I250" s="29"/>
      <c r="J250" s="165" t="s">
        <v>282</v>
      </c>
      <c r="K250" s="165"/>
      <c r="L250" s="25" t="s">
        <v>281</v>
      </c>
      <c r="M250" s="33" t="s">
        <v>34</v>
      </c>
      <c r="N250" s="48">
        <v>194</v>
      </c>
      <c r="O250" s="18">
        <v>2805897.03</v>
      </c>
      <c r="P250" s="94">
        <v>2393766.09</v>
      </c>
      <c r="Q250" s="18">
        <v>1965200</v>
      </c>
      <c r="R250" s="2">
        <v>0</v>
      </c>
      <c r="S250" s="98">
        <v>0</v>
      </c>
      <c r="T250" s="3"/>
      <c r="U250" s="4"/>
      <c r="V250" s="22">
        <f>O249+O250+O251+O252+O253+O255+O256+O257+O258+O259+O260</f>
        <v>14368287.27</v>
      </c>
      <c r="W250" s="5"/>
      <c r="X250" s="6"/>
      <c r="Y250" s="6"/>
    </row>
    <row r="251" spans="1:25" ht="78.75" customHeight="1" x14ac:dyDescent="0.25">
      <c r="A251" s="37" t="s">
        <v>680</v>
      </c>
      <c r="B251" s="162" t="s">
        <v>278</v>
      </c>
      <c r="C251" s="163"/>
      <c r="D251" s="163"/>
      <c r="E251" s="164"/>
      <c r="F251" s="29"/>
      <c r="G251" s="29"/>
      <c r="H251" s="29"/>
      <c r="I251" s="29"/>
      <c r="J251" s="165" t="s">
        <v>283</v>
      </c>
      <c r="K251" s="165"/>
      <c r="L251" s="25" t="s">
        <v>281</v>
      </c>
      <c r="M251" s="33" t="s">
        <v>181</v>
      </c>
      <c r="N251" s="48">
        <v>195</v>
      </c>
      <c r="O251" s="18">
        <v>893539</v>
      </c>
      <c r="P251" s="95">
        <f>1720830-374495.59</f>
        <v>1346334.41</v>
      </c>
      <c r="Q251" s="18">
        <v>949000</v>
      </c>
      <c r="R251" s="2">
        <v>0</v>
      </c>
      <c r="S251" s="98">
        <v>0</v>
      </c>
      <c r="T251" s="3"/>
      <c r="U251" s="4"/>
      <c r="V251" s="12"/>
      <c r="W251" s="5"/>
      <c r="X251" s="6"/>
      <c r="Y251" s="6"/>
    </row>
    <row r="252" spans="1:25" ht="67.5" customHeight="1" x14ac:dyDescent="0.25">
      <c r="A252" s="37" t="s">
        <v>681</v>
      </c>
      <c r="B252" s="162" t="s">
        <v>278</v>
      </c>
      <c r="C252" s="163"/>
      <c r="D252" s="163"/>
      <c r="E252" s="164"/>
      <c r="F252" s="29"/>
      <c r="G252" s="29"/>
      <c r="H252" s="29"/>
      <c r="I252" s="29"/>
      <c r="J252" s="165" t="s">
        <v>284</v>
      </c>
      <c r="K252" s="165"/>
      <c r="L252" s="25" t="s">
        <v>281</v>
      </c>
      <c r="M252" s="33" t="s">
        <v>45</v>
      </c>
      <c r="N252" s="48">
        <v>196</v>
      </c>
      <c r="O252" s="18">
        <v>1932410</v>
      </c>
      <c r="P252" s="94">
        <v>1394345.51</v>
      </c>
      <c r="Q252" s="18">
        <v>1971508</v>
      </c>
      <c r="R252" s="2">
        <v>0</v>
      </c>
      <c r="S252" s="98">
        <v>0</v>
      </c>
      <c r="T252" s="3"/>
      <c r="U252" s="4"/>
      <c r="V252" s="12"/>
      <c r="W252" s="5"/>
      <c r="X252" s="6"/>
      <c r="Y252" s="6"/>
    </row>
    <row r="253" spans="1:25" ht="78.75" customHeight="1" x14ac:dyDescent="0.25">
      <c r="A253" s="104" t="s">
        <v>682</v>
      </c>
      <c r="B253" s="221" t="s">
        <v>278</v>
      </c>
      <c r="C253" s="222"/>
      <c r="D253" s="222"/>
      <c r="E253" s="223"/>
      <c r="F253" s="99"/>
      <c r="G253" s="99"/>
      <c r="H253" s="99"/>
      <c r="I253" s="99"/>
      <c r="J253" s="236" t="s">
        <v>285</v>
      </c>
      <c r="K253" s="236"/>
      <c r="L253" s="100" t="s">
        <v>281</v>
      </c>
      <c r="M253" s="93" t="s">
        <v>286</v>
      </c>
      <c r="N253" s="101">
        <v>197</v>
      </c>
      <c r="O253" s="95">
        <v>778631.05</v>
      </c>
      <c r="P253" s="95">
        <f>1351635.6-376985.38</f>
        <v>974650.22000000009</v>
      </c>
      <c r="Q253" s="1"/>
      <c r="R253" s="94">
        <v>0</v>
      </c>
      <c r="S253" s="102">
        <v>0</v>
      </c>
      <c r="T253" s="3"/>
      <c r="U253" s="4"/>
      <c r="V253" s="12"/>
      <c r="W253" s="5"/>
      <c r="X253" s="6"/>
      <c r="Y253" s="6"/>
    </row>
    <row r="254" spans="1:25" ht="78.75" customHeight="1" x14ac:dyDescent="0.25">
      <c r="A254" s="104" t="s">
        <v>659</v>
      </c>
      <c r="B254" s="221" t="s">
        <v>278</v>
      </c>
      <c r="C254" s="222"/>
      <c r="D254" s="222"/>
      <c r="E254" s="223"/>
      <c r="F254" s="99"/>
      <c r="G254" s="99"/>
      <c r="H254" s="99"/>
      <c r="I254" s="99"/>
      <c r="J254" s="236" t="s">
        <v>689</v>
      </c>
      <c r="K254" s="236"/>
      <c r="L254" s="100" t="s">
        <v>281</v>
      </c>
      <c r="M254" s="92" t="s">
        <v>177</v>
      </c>
      <c r="N254" s="101"/>
      <c r="O254" s="95"/>
      <c r="P254" s="95"/>
      <c r="Q254" s="95">
        <v>1214419</v>
      </c>
      <c r="R254" s="94"/>
      <c r="S254" s="102"/>
      <c r="T254" s="3"/>
      <c r="U254" s="4"/>
      <c r="V254" s="12"/>
      <c r="W254" s="5"/>
      <c r="X254" s="6"/>
      <c r="Y254" s="6"/>
    </row>
    <row r="255" spans="1:25" ht="75.75" customHeight="1" x14ac:dyDescent="0.25">
      <c r="A255" s="37" t="s">
        <v>683</v>
      </c>
      <c r="B255" s="162" t="s">
        <v>167</v>
      </c>
      <c r="C255" s="163"/>
      <c r="D255" s="163"/>
      <c r="E255" s="164"/>
      <c r="F255" s="29"/>
      <c r="G255" s="29"/>
      <c r="H255" s="29"/>
      <c r="I255" s="29"/>
      <c r="J255" s="165" t="s">
        <v>287</v>
      </c>
      <c r="K255" s="165"/>
      <c r="L255" s="25" t="s">
        <v>281</v>
      </c>
      <c r="M255" s="33" t="s">
        <v>40</v>
      </c>
      <c r="N255" s="48">
        <v>198</v>
      </c>
      <c r="O255" s="18">
        <v>1765520</v>
      </c>
      <c r="P255" s="95">
        <f>1350000-557920.85</f>
        <v>792079.15</v>
      </c>
      <c r="Q255" s="18"/>
      <c r="R255" s="2">
        <v>0</v>
      </c>
      <c r="S255" s="98">
        <v>0</v>
      </c>
      <c r="T255" s="3"/>
      <c r="U255" s="4"/>
      <c r="V255" s="12"/>
      <c r="W255" s="5"/>
      <c r="X255" s="6"/>
      <c r="Y255" s="6"/>
    </row>
    <row r="256" spans="1:25" ht="67.5" hidden="1" customHeight="1" x14ac:dyDescent="0.25">
      <c r="A256" s="104" t="s">
        <v>602</v>
      </c>
      <c r="B256" s="221" t="s">
        <v>167</v>
      </c>
      <c r="C256" s="222"/>
      <c r="D256" s="222"/>
      <c r="E256" s="223"/>
      <c r="F256" s="99"/>
      <c r="G256" s="99"/>
      <c r="H256" s="99"/>
      <c r="I256" s="99"/>
      <c r="J256" s="236" t="s">
        <v>289</v>
      </c>
      <c r="K256" s="236"/>
      <c r="L256" s="100" t="s">
        <v>281</v>
      </c>
      <c r="M256" s="93" t="s">
        <v>33</v>
      </c>
      <c r="N256" s="101">
        <v>199</v>
      </c>
      <c r="O256" s="95">
        <v>0</v>
      </c>
      <c r="P256" s="94">
        <v>1773513.62</v>
      </c>
      <c r="Q256" s="95">
        <v>0</v>
      </c>
      <c r="R256" s="94">
        <v>0</v>
      </c>
      <c r="S256" s="102">
        <v>0</v>
      </c>
      <c r="T256" s="3"/>
      <c r="U256" s="4"/>
      <c r="V256" s="12"/>
      <c r="W256" s="5"/>
      <c r="X256" s="6"/>
      <c r="Y256" s="6"/>
    </row>
    <row r="257" spans="1:25" ht="81" customHeight="1" x14ac:dyDescent="0.25">
      <c r="A257" s="37" t="s">
        <v>684</v>
      </c>
      <c r="B257" s="162" t="s">
        <v>167</v>
      </c>
      <c r="C257" s="163"/>
      <c r="D257" s="163"/>
      <c r="E257" s="164"/>
      <c r="F257" s="29"/>
      <c r="G257" s="29"/>
      <c r="H257" s="29"/>
      <c r="I257" s="29"/>
      <c r="J257" s="165" t="s">
        <v>387</v>
      </c>
      <c r="K257" s="165"/>
      <c r="L257" s="25" t="s">
        <v>281</v>
      </c>
      <c r="M257" s="33" t="s">
        <v>42</v>
      </c>
      <c r="N257" s="48">
        <v>200</v>
      </c>
      <c r="O257" s="18">
        <v>1476707.4</v>
      </c>
      <c r="P257" s="94"/>
      <c r="Q257" s="18"/>
      <c r="R257" s="2">
        <v>0</v>
      </c>
      <c r="S257" s="98">
        <v>0</v>
      </c>
      <c r="T257" s="3"/>
      <c r="U257" s="4"/>
      <c r="V257" s="12"/>
      <c r="W257" s="5"/>
      <c r="X257" s="6"/>
      <c r="Y257" s="6"/>
    </row>
    <row r="258" spans="1:25" ht="78.75" customHeight="1" x14ac:dyDescent="0.25">
      <c r="A258" s="37" t="s">
        <v>685</v>
      </c>
      <c r="B258" s="162" t="s">
        <v>167</v>
      </c>
      <c r="C258" s="163"/>
      <c r="D258" s="163"/>
      <c r="E258" s="164"/>
      <c r="F258" s="29"/>
      <c r="G258" s="29"/>
      <c r="H258" s="29"/>
      <c r="I258" s="29"/>
      <c r="J258" s="165" t="s">
        <v>290</v>
      </c>
      <c r="K258" s="165"/>
      <c r="L258" s="25" t="s">
        <v>281</v>
      </c>
      <c r="M258" s="33" t="s">
        <v>288</v>
      </c>
      <c r="N258" s="48">
        <v>201</v>
      </c>
      <c r="O258" s="18">
        <v>1567041.5</v>
      </c>
      <c r="P258" s="94">
        <v>1326483.81</v>
      </c>
      <c r="Q258" s="18"/>
      <c r="R258" s="2">
        <v>0</v>
      </c>
      <c r="S258" s="98">
        <v>0</v>
      </c>
      <c r="T258" s="3"/>
      <c r="U258" s="4"/>
      <c r="V258" s="12"/>
      <c r="W258" s="5"/>
      <c r="X258" s="6"/>
      <c r="Y258" s="6"/>
    </row>
    <row r="259" spans="1:25" ht="67.5" customHeight="1" x14ac:dyDescent="0.25">
      <c r="A259" s="37" t="s">
        <v>686</v>
      </c>
      <c r="B259" s="162" t="s">
        <v>167</v>
      </c>
      <c r="C259" s="163"/>
      <c r="D259" s="163"/>
      <c r="E259" s="164"/>
      <c r="F259" s="29"/>
      <c r="G259" s="29"/>
      <c r="H259" s="29"/>
      <c r="I259" s="29"/>
      <c r="J259" s="165" t="s">
        <v>291</v>
      </c>
      <c r="K259" s="165"/>
      <c r="L259" s="25" t="s">
        <v>281</v>
      </c>
      <c r="M259" s="33" t="s">
        <v>292</v>
      </c>
      <c r="N259" s="48">
        <v>202</v>
      </c>
      <c r="O259" s="18">
        <v>1377713.83</v>
      </c>
      <c r="P259" s="94">
        <v>513314.27</v>
      </c>
      <c r="Q259" s="18">
        <v>1697171</v>
      </c>
      <c r="R259" s="2">
        <v>0</v>
      </c>
      <c r="S259" s="98">
        <v>0</v>
      </c>
      <c r="T259" s="3"/>
      <c r="U259" s="4"/>
      <c r="V259" s="12"/>
      <c r="W259" s="5"/>
      <c r="X259" s="6"/>
      <c r="Y259" s="6"/>
    </row>
    <row r="260" spans="1:25" ht="75" customHeight="1" x14ac:dyDescent="0.25">
      <c r="A260" s="37" t="s">
        <v>687</v>
      </c>
      <c r="B260" s="162" t="s">
        <v>167</v>
      </c>
      <c r="C260" s="163"/>
      <c r="D260" s="163"/>
      <c r="E260" s="164"/>
      <c r="F260" s="29"/>
      <c r="G260" s="29"/>
      <c r="H260" s="29"/>
      <c r="I260" s="29"/>
      <c r="J260" s="165" t="s">
        <v>293</v>
      </c>
      <c r="K260" s="165"/>
      <c r="L260" s="25" t="s">
        <v>281</v>
      </c>
      <c r="M260" s="33" t="s">
        <v>36</v>
      </c>
      <c r="N260" s="48">
        <v>203</v>
      </c>
      <c r="O260" s="18">
        <v>937686.1</v>
      </c>
      <c r="P260" s="94">
        <v>544052.94999999995</v>
      </c>
      <c r="Q260" s="18"/>
      <c r="R260" s="2">
        <v>0</v>
      </c>
      <c r="S260" s="98">
        <v>0</v>
      </c>
      <c r="T260" s="3">
        <f>Q250+Q251+Q252+Q254+Q259+875610</f>
        <v>8672908</v>
      </c>
      <c r="U260" s="4"/>
      <c r="V260" s="5"/>
      <c r="W260" s="5"/>
      <c r="X260" s="6"/>
      <c r="Y260" s="6"/>
    </row>
    <row r="261" spans="1:25" ht="69.75" hidden="1" customHeight="1" x14ac:dyDescent="0.25">
      <c r="A261" s="104" t="s">
        <v>601</v>
      </c>
      <c r="B261" s="221" t="s">
        <v>167</v>
      </c>
      <c r="C261" s="222"/>
      <c r="D261" s="222"/>
      <c r="E261" s="223"/>
      <c r="F261" s="99"/>
      <c r="G261" s="99"/>
      <c r="H261" s="99"/>
      <c r="I261" s="99"/>
      <c r="J261" s="236" t="s">
        <v>389</v>
      </c>
      <c r="K261" s="236"/>
      <c r="L261" s="115" t="s">
        <v>382</v>
      </c>
      <c r="M261" s="93" t="s">
        <v>48</v>
      </c>
      <c r="N261" s="101">
        <v>204</v>
      </c>
      <c r="O261" s="94">
        <v>0</v>
      </c>
      <c r="P261" s="94">
        <v>0</v>
      </c>
      <c r="Q261" s="94">
        <v>0</v>
      </c>
      <c r="R261" s="94"/>
      <c r="S261" s="102"/>
      <c r="T261" s="3"/>
      <c r="U261" s="4"/>
      <c r="V261" s="5"/>
      <c r="W261" s="5"/>
      <c r="X261" s="6"/>
      <c r="Y261" s="6"/>
    </row>
    <row r="262" spans="1:25" ht="69.75" customHeight="1" x14ac:dyDescent="0.25">
      <c r="A262" s="104" t="s">
        <v>651</v>
      </c>
      <c r="B262" s="221" t="s">
        <v>167</v>
      </c>
      <c r="C262" s="222"/>
      <c r="D262" s="222"/>
      <c r="E262" s="223"/>
      <c r="F262" s="99"/>
      <c r="G262" s="99"/>
      <c r="H262" s="99"/>
      <c r="I262" s="99"/>
      <c r="J262" s="236" t="s">
        <v>654</v>
      </c>
      <c r="K262" s="236"/>
      <c r="L262" s="25" t="s">
        <v>655</v>
      </c>
      <c r="M262" s="93" t="s">
        <v>48</v>
      </c>
      <c r="N262" s="101"/>
      <c r="O262" s="94"/>
      <c r="P262" s="94"/>
      <c r="Q262" s="94">
        <v>807500</v>
      </c>
      <c r="R262" s="94"/>
      <c r="S262" s="102"/>
      <c r="T262" s="3"/>
      <c r="U262" s="4"/>
      <c r="V262" s="5"/>
      <c r="W262" s="5"/>
      <c r="X262" s="6"/>
      <c r="Y262" s="6"/>
    </row>
    <row r="263" spans="1:25" ht="69.75" customHeight="1" x14ac:dyDescent="0.25">
      <c r="A263" s="37" t="s">
        <v>677</v>
      </c>
      <c r="B263" s="162" t="s">
        <v>167</v>
      </c>
      <c r="C263" s="163"/>
      <c r="D263" s="163"/>
      <c r="E263" s="28"/>
      <c r="F263" s="29"/>
      <c r="G263" s="29"/>
      <c r="H263" s="29"/>
      <c r="I263" s="29"/>
      <c r="J263" s="166" t="s">
        <v>553</v>
      </c>
      <c r="K263" s="167"/>
      <c r="L263" s="27" t="s">
        <v>554</v>
      </c>
      <c r="M263" s="33" t="s">
        <v>33</v>
      </c>
      <c r="N263" s="48">
        <v>205</v>
      </c>
      <c r="O263" s="2">
        <v>1069529</v>
      </c>
      <c r="P263" s="94">
        <v>0</v>
      </c>
      <c r="Q263" s="2"/>
      <c r="R263" s="2">
        <v>0</v>
      </c>
      <c r="S263" s="98">
        <v>0</v>
      </c>
      <c r="T263" s="3"/>
      <c r="U263" s="4"/>
      <c r="V263" s="5"/>
      <c r="W263" s="5"/>
      <c r="X263" s="6"/>
      <c r="Y263" s="6"/>
    </row>
    <row r="264" spans="1:25" ht="91.5" customHeight="1" x14ac:dyDescent="0.25">
      <c r="A264" s="37" t="s">
        <v>656</v>
      </c>
      <c r="B264" s="162" t="s">
        <v>296</v>
      </c>
      <c r="C264" s="163"/>
      <c r="D264" s="163"/>
      <c r="E264" s="164"/>
      <c r="F264" s="29"/>
      <c r="G264" s="29"/>
      <c r="H264" s="29"/>
      <c r="I264" s="29"/>
      <c r="J264" s="165" t="s">
        <v>114</v>
      </c>
      <c r="K264" s="165"/>
      <c r="L264" s="25" t="s">
        <v>96</v>
      </c>
      <c r="M264" s="33" t="s">
        <v>177</v>
      </c>
      <c r="N264" s="48">
        <v>206</v>
      </c>
      <c r="O264" s="2">
        <v>203042.01</v>
      </c>
      <c r="P264" s="94">
        <v>16394.060000000001</v>
      </c>
      <c r="Q264" s="2">
        <v>346816.54</v>
      </c>
      <c r="R264" s="2">
        <v>346816.54</v>
      </c>
      <c r="S264" s="98">
        <v>346816.54</v>
      </c>
      <c r="T264" s="3"/>
      <c r="U264" s="4"/>
      <c r="V264" s="5"/>
      <c r="W264" s="5"/>
      <c r="X264" s="6"/>
      <c r="Y264" s="6"/>
    </row>
    <row r="265" spans="1:25" ht="91.5" customHeight="1" x14ac:dyDescent="0.25">
      <c r="A265" s="37" t="s">
        <v>651</v>
      </c>
      <c r="B265" s="162" t="s">
        <v>296</v>
      </c>
      <c r="C265" s="163"/>
      <c r="D265" s="163"/>
      <c r="E265" s="164"/>
      <c r="F265" s="29"/>
      <c r="G265" s="29"/>
      <c r="H265" s="29"/>
      <c r="I265" s="29"/>
      <c r="J265" s="165" t="s">
        <v>115</v>
      </c>
      <c r="K265" s="165"/>
      <c r="L265" s="25" t="s">
        <v>97</v>
      </c>
      <c r="M265" s="33" t="s">
        <v>48</v>
      </c>
      <c r="N265" s="48">
        <v>207</v>
      </c>
      <c r="O265" s="2">
        <v>1553800.37</v>
      </c>
      <c r="P265" s="94">
        <v>1009342.55</v>
      </c>
      <c r="Q265" s="2">
        <v>2225160.31</v>
      </c>
      <c r="R265" s="2">
        <v>2225160.31</v>
      </c>
      <c r="S265" s="98">
        <v>2225160.31</v>
      </c>
      <c r="T265" s="3"/>
      <c r="U265" s="4"/>
      <c r="V265" s="5"/>
      <c r="W265" s="5"/>
      <c r="X265" s="6"/>
      <c r="Y265" s="6"/>
    </row>
    <row r="266" spans="1:25" ht="91.5" customHeight="1" x14ac:dyDescent="0.25">
      <c r="A266" s="37" t="s">
        <v>657</v>
      </c>
      <c r="B266" s="162" t="s">
        <v>296</v>
      </c>
      <c r="C266" s="163"/>
      <c r="D266" s="163"/>
      <c r="E266" s="164"/>
      <c r="F266" s="29"/>
      <c r="G266" s="29"/>
      <c r="H266" s="29"/>
      <c r="I266" s="29"/>
      <c r="J266" s="165" t="s">
        <v>116</v>
      </c>
      <c r="K266" s="165"/>
      <c r="L266" s="25" t="s">
        <v>299</v>
      </c>
      <c r="M266" s="33" t="s">
        <v>298</v>
      </c>
      <c r="N266" s="48">
        <v>208</v>
      </c>
      <c r="O266" s="2">
        <v>218403.13</v>
      </c>
      <c r="P266" s="94">
        <v>171932.11</v>
      </c>
      <c r="Q266" s="2">
        <v>260469.31</v>
      </c>
      <c r="R266" s="2">
        <v>260469.31</v>
      </c>
      <c r="S266" s="98">
        <v>260469.31</v>
      </c>
      <c r="T266" s="3"/>
      <c r="U266" s="4"/>
      <c r="V266" s="5"/>
      <c r="W266" s="5"/>
      <c r="X266" s="6"/>
      <c r="Y266" s="6"/>
    </row>
    <row r="267" spans="1:25" ht="91.5" customHeight="1" x14ac:dyDescent="0.25">
      <c r="A267" s="37" t="s">
        <v>657</v>
      </c>
      <c r="B267" s="162" t="s">
        <v>296</v>
      </c>
      <c r="C267" s="163"/>
      <c r="D267" s="163"/>
      <c r="E267" s="164"/>
      <c r="F267" s="29"/>
      <c r="G267" s="29"/>
      <c r="H267" s="29"/>
      <c r="I267" s="29"/>
      <c r="J267" s="165" t="s">
        <v>117</v>
      </c>
      <c r="K267" s="165"/>
      <c r="L267" s="25" t="s">
        <v>51</v>
      </c>
      <c r="M267" s="33" t="s">
        <v>298</v>
      </c>
      <c r="N267" s="48">
        <v>209</v>
      </c>
      <c r="O267" s="2">
        <v>2717984.81</v>
      </c>
      <c r="P267" s="94">
        <v>1988314.41</v>
      </c>
      <c r="Q267" s="2">
        <v>2776460.52</v>
      </c>
      <c r="R267" s="2">
        <v>2776460.52</v>
      </c>
      <c r="S267" s="98">
        <v>2776460.52</v>
      </c>
      <c r="T267" s="3"/>
      <c r="U267" s="4"/>
      <c r="V267" s="5"/>
      <c r="W267" s="5"/>
      <c r="X267" s="6"/>
      <c r="Y267" s="6"/>
    </row>
    <row r="268" spans="1:25" ht="91.5" customHeight="1" x14ac:dyDescent="0.25">
      <c r="A268" s="37" t="s">
        <v>658</v>
      </c>
      <c r="B268" s="162" t="s">
        <v>296</v>
      </c>
      <c r="C268" s="163"/>
      <c r="D268" s="163"/>
      <c r="E268" s="164"/>
      <c r="F268" s="29"/>
      <c r="G268" s="29"/>
      <c r="H268" s="29"/>
      <c r="I268" s="29"/>
      <c r="J268" s="165" t="s">
        <v>118</v>
      </c>
      <c r="K268" s="165"/>
      <c r="L268" s="25" t="s">
        <v>98</v>
      </c>
      <c r="M268" s="33" t="s">
        <v>164</v>
      </c>
      <c r="N268" s="48">
        <v>210</v>
      </c>
      <c r="O268" s="2">
        <v>883170.86</v>
      </c>
      <c r="P268" s="94">
        <v>663443.55000000005</v>
      </c>
      <c r="Q268" s="2">
        <v>665046.28</v>
      </c>
      <c r="R268" s="2">
        <v>665046.28</v>
      </c>
      <c r="S268" s="98">
        <v>665046.28</v>
      </c>
      <c r="T268" s="3"/>
      <c r="U268" s="4"/>
      <c r="V268" s="5"/>
      <c r="W268" s="5"/>
      <c r="X268" s="6"/>
      <c r="Y268" s="6"/>
    </row>
    <row r="269" spans="1:25" ht="91.5" customHeight="1" x14ac:dyDescent="0.25">
      <c r="A269" s="37" t="s">
        <v>658</v>
      </c>
      <c r="B269" s="162" t="s">
        <v>296</v>
      </c>
      <c r="C269" s="163"/>
      <c r="D269" s="163"/>
      <c r="E269" s="164"/>
      <c r="F269" s="29"/>
      <c r="G269" s="29"/>
      <c r="H269" s="29"/>
      <c r="I269" s="29"/>
      <c r="J269" s="165" t="s">
        <v>119</v>
      </c>
      <c r="K269" s="165"/>
      <c r="L269" s="25" t="s">
        <v>99</v>
      </c>
      <c r="M269" s="33" t="s">
        <v>164</v>
      </c>
      <c r="N269" s="48">
        <v>211</v>
      </c>
      <c r="O269" s="18">
        <v>26448916.59</v>
      </c>
      <c r="P269" s="94">
        <v>20612023.829999998</v>
      </c>
      <c r="Q269" s="18">
        <v>26227627</v>
      </c>
      <c r="R269" s="2"/>
      <c r="S269" s="98"/>
      <c r="T269" s="3"/>
      <c r="U269" s="4"/>
      <c r="V269" s="5"/>
      <c r="W269" s="5"/>
      <c r="X269" s="6"/>
      <c r="Y269" s="6"/>
    </row>
    <row r="270" spans="1:25" ht="91.5" customHeight="1" x14ac:dyDescent="0.25">
      <c r="A270" s="37" t="s">
        <v>658</v>
      </c>
      <c r="B270" s="162" t="s">
        <v>296</v>
      </c>
      <c r="C270" s="163"/>
      <c r="D270" s="163"/>
      <c r="E270" s="164"/>
      <c r="F270" s="29"/>
      <c r="G270" s="29"/>
      <c r="H270" s="29"/>
      <c r="I270" s="29"/>
      <c r="J270" s="165" t="s">
        <v>120</v>
      </c>
      <c r="K270" s="165"/>
      <c r="L270" s="25" t="s">
        <v>100</v>
      </c>
      <c r="M270" s="33" t="s">
        <v>164</v>
      </c>
      <c r="N270" s="48">
        <v>212</v>
      </c>
      <c r="O270" s="2">
        <v>97766.85</v>
      </c>
      <c r="P270" s="94">
        <v>53027.23</v>
      </c>
      <c r="Q270" s="2">
        <v>77530.509999999995</v>
      </c>
      <c r="R270" s="2">
        <v>83856.97</v>
      </c>
      <c r="S270" s="98">
        <v>87211.11</v>
      </c>
      <c r="T270" s="3"/>
      <c r="U270" s="4"/>
      <c r="V270" s="5"/>
      <c r="W270" s="5"/>
      <c r="X270" s="6"/>
      <c r="Y270" s="6"/>
    </row>
    <row r="271" spans="1:25" ht="101.25" customHeight="1" x14ac:dyDescent="0.25">
      <c r="A271" s="37" t="s">
        <v>659</v>
      </c>
      <c r="B271" s="162" t="s">
        <v>296</v>
      </c>
      <c r="C271" s="163"/>
      <c r="D271" s="163"/>
      <c r="E271" s="164"/>
      <c r="F271" s="29"/>
      <c r="G271" s="29"/>
      <c r="H271" s="29"/>
      <c r="I271" s="29"/>
      <c r="J271" s="165" t="s">
        <v>121</v>
      </c>
      <c r="K271" s="165"/>
      <c r="L271" s="25" t="s">
        <v>388</v>
      </c>
      <c r="M271" s="33" t="s">
        <v>177</v>
      </c>
      <c r="N271" s="48">
        <v>213</v>
      </c>
      <c r="O271" s="2">
        <v>1421817.57</v>
      </c>
      <c r="P271" s="94">
        <v>1072143.69</v>
      </c>
      <c r="Q271" s="2">
        <v>1447512.23</v>
      </c>
      <c r="R271" s="2">
        <v>1447512.23</v>
      </c>
      <c r="S271" s="98">
        <v>1447512.23</v>
      </c>
      <c r="T271" s="3"/>
      <c r="U271" s="4"/>
      <c r="V271" s="5"/>
      <c r="W271" s="5"/>
      <c r="X271" s="6"/>
      <c r="Y271" s="6"/>
    </row>
    <row r="272" spans="1:25" ht="91.5" customHeight="1" x14ac:dyDescent="0.25">
      <c r="A272" s="37" t="s">
        <v>659</v>
      </c>
      <c r="B272" s="162" t="s">
        <v>296</v>
      </c>
      <c r="C272" s="163"/>
      <c r="D272" s="163"/>
      <c r="E272" s="164"/>
      <c r="F272" s="29"/>
      <c r="G272" s="29"/>
      <c r="H272" s="29"/>
      <c r="I272" s="29"/>
      <c r="J272" s="165" t="s">
        <v>122</v>
      </c>
      <c r="K272" s="165"/>
      <c r="L272" s="25" t="s">
        <v>101</v>
      </c>
      <c r="M272" s="33" t="s">
        <v>177</v>
      </c>
      <c r="N272" s="48">
        <v>214</v>
      </c>
      <c r="O272" s="2">
        <v>658957.6</v>
      </c>
      <c r="P272" s="94">
        <v>420994.7</v>
      </c>
      <c r="Q272" s="2">
        <v>670278.15</v>
      </c>
      <c r="R272" s="2">
        <v>670278.15</v>
      </c>
      <c r="S272" s="98">
        <v>670278.15</v>
      </c>
      <c r="T272" s="3"/>
      <c r="U272" s="4"/>
      <c r="V272" s="5"/>
      <c r="W272" s="5"/>
      <c r="X272" s="6"/>
      <c r="Y272" s="6"/>
    </row>
    <row r="273" spans="1:25" ht="91.5" customHeight="1" x14ac:dyDescent="0.25">
      <c r="A273" s="37" t="s">
        <v>658</v>
      </c>
      <c r="B273" s="162" t="s">
        <v>296</v>
      </c>
      <c r="C273" s="163"/>
      <c r="D273" s="163"/>
      <c r="E273" s="164"/>
      <c r="F273" s="29"/>
      <c r="G273" s="29"/>
      <c r="H273" s="29"/>
      <c r="I273" s="29"/>
      <c r="J273" s="165" t="s">
        <v>123</v>
      </c>
      <c r="K273" s="165"/>
      <c r="L273" s="25" t="s">
        <v>50</v>
      </c>
      <c r="M273" s="33" t="s">
        <v>164</v>
      </c>
      <c r="N273" s="48">
        <v>215</v>
      </c>
      <c r="O273" s="18">
        <v>4840</v>
      </c>
      <c r="P273" s="94">
        <v>7062979.7000000002</v>
      </c>
      <c r="Q273" s="18"/>
      <c r="R273" s="2"/>
      <c r="S273" s="98"/>
      <c r="T273" s="3"/>
      <c r="U273" s="4"/>
      <c r="V273" s="5"/>
      <c r="W273" s="5"/>
      <c r="X273" s="6"/>
      <c r="Y273" s="6"/>
    </row>
    <row r="274" spans="1:25" ht="132" customHeight="1" x14ac:dyDescent="0.25">
      <c r="A274" s="37" t="s">
        <v>651</v>
      </c>
      <c r="B274" s="162" t="s">
        <v>296</v>
      </c>
      <c r="C274" s="163"/>
      <c r="D274" s="163"/>
      <c r="E274" s="164"/>
      <c r="F274" s="29"/>
      <c r="G274" s="29"/>
      <c r="H274" s="29"/>
      <c r="I274" s="29"/>
      <c r="J274" s="165" t="s">
        <v>124</v>
      </c>
      <c r="K274" s="165"/>
      <c r="L274" s="25" t="s">
        <v>102</v>
      </c>
      <c r="M274" s="33" t="s">
        <v>48</v>
      </c>
      <c r="N274" s="48">
        <v>216</v>
      </c>
      <c r="O274" s="2">
        <v>18289966.91</v>
      </c>
      <c r="P274" s="94">
        <v>14898500.92</v>
      </c>
      <c r="Q274" s="2">
        <v>18632840.25</v>
      </c>
      <c r="R274" s="2">
        <v>19210602.739999998</v>
      </c>
      <c r="S274" s="98">
        <v>19210602.739999998</v>
      </c>
      <c r="T274" s="3"/>
      <c r="U274" s="4"/>
      <c r="V274" s="5"/>
      <c r="W274" s="5"/>
      <c r="X274" s="6"/>
      <c r="Y274" s="6"/>
    </row>
    <row r="275" spans="1:25" ht="91.5" customHeight="1" x14ac:dyDescent="0.25">
      <c r="A275" s="37" t="s">
        <v>658</v>
      </c>
      <c r="B275" s="162" t="s">
        <v>296</v>
      </c>
      <c r="C275" s="163"/>
      <c r="D275" s="163"/>
      <c r="E275" s="164"/>
      <c r="F275" s="29"/>
      <c r="G275" s="29"/>
      <c r="H275" s="29"/>
      <c r="I275" s="29"/>
      <c r="J275" s="165" t="s">
        <v>125</v>
      </c>
      <c r="K275" s="165"/>
      <c r="L275" s="25" t="s">
        <v>297</v>
      </c>
      <c r="M275" s="33" t="s">
        <v>164</v>
      </c>
      <c r="N275" s="48">
        <v>217</v>
      </c>
      <c r="O275" s="2">
        <v>17268119.149999999</v>
      </c>
      <c r="P275" s="94">
        <v>11862682.09</v>
      </c>
      <c r="Q275" s="2">
        <v>17649901.629999999</v>
      </c>
      <c r="R275" s="2">
        <v>17649751.07</v>
      </c>
      <c r="S275" s="98">
        <v>17649846.460000001</v>
      </c>
      <c r="T275" s="3"/>
      <c r="U275" s="4"/>
      <c r="V275" s="5"/>
      <c r="W275" s="5"/>
      <c r="X275" s="6"/>
      <c r="Y275" s="6"/>
    </row>
    <row r="276" spans="1:25" ht="91.5" customHeight="1" x14ac:dyDescent="0.25">
      <c r="A276" s="37" t="s">
        <v>659</v>
      </c>
      <c r="B276" s="162" t="s">
        <v>296</v>
      </c>
      <c r="C276" s="163"/>
      <c r="D276" s="163"/>
      <c r="E276" s="164"/>
      <c r="F276" s="29"/>
      <c r="G276" s="29"/>
      <c r="H276" s="29"/>
      <c r="I276" s="29"/>
      <c r="J276" s="165" t="s">
        <v>126</v>
      </c>
      <c r="K276" s="165"/>
      <c r="L276" s="25" t="s">
        <v>316</v>
      </c>
      <c r="M276" s="33" t="s">
        <v>177</v>
      </c>
      <c r="N276" s="48">
        <v>218</v>
      </c>
      <c r="O276" s="2">
        <v>33000</v>
      </c>
      <c r="P276" s="94">
        <v>33000</v>
      </c>
      <c r="Q276" s="2">
        <v>33000</v>
      </c>
      <c r="R276" s="2">
        <v>33000</v>
      </c>
      <c r="S276" s="98">
        <v>33000</v>
      </c>
      <c r="T276" s="3"/>
      <c r="U276" s="4"/>
      <c r="V276" s="5"/>
      <c r="W276" s="5"/>
      <c r="X276" s="6"/>
      <c r="Y276" s="6"/>
    </row>
    <row r="277" spans="1:25" ht="158.25" customHeight="1" x14ac:dyDescent="0.25">
      <c r="A277" s="37" t="s">
        <v>651</v>
      </c>
      <c r="B277" s="162" t="s">
        <v>296</v>
      </c>
      <c r="C277" s="163"/>
      <c r="D277" s="163"/>
      <c r="E277" s="164"/>
      <c r="F277" s="29"/>
      <c r="G277" s="29"/>
      <c r="H277" s="29"/>
      <c r="I277" s="29"/>
      <c r="J277" s="165" t="s">
        <v>127</v>
      </c>
      <c r="K277" s="165"/>
      <c r="L277" s="25" t="s">
        <v>103</v>
      </c>
      <c r="M277" s="33" t="s">
        <v>48</v>
      </c>
      <c r="N277" s="48">
        <v>219</v>
      </c>
      <c r="O277" s="2">
        <v>57204733.460000001</v>
      </c>
      <c r="P277" s="94">
        <v>34661096.420000002</v>
      </c>
      <c r="Q277" s="2">
        <v>59486560.560000002</v>
      </c>
      <c r="R277" s="2">
        <v>59486560.560000002</v>
      </c>
      <c r="S277" s="98">
        <v>59486560.560000002</v>
      </c>
      <c r="T277" s="3"/>
      <c r="U277" s="4"/>
      <c r="V277" s="5"/>
      <c r="W277" s="5"/>
      <c r="X277" s="6"/>
      <c r="Y277" s="6"/>
    </row>
    <row r="278" spans="1:25" ht="191.25" customHeight="1" x14ac:dyDescent="0.25">
      <c r="A278" s="37" t="s">
        <v>651</v>
      </c>
      <c r="B278" s="162" t="s">
        <v>296</v>
      </c>
      <c r="C278" s="163"/>
      <c r="D278" s="163"/>
      <c r="E278" s="164"/>
      <c r="F278" s="29"/>
      <c r="G278" s="29"/>
      <c r="H278" s="29"/>
      <c r="I278" s="29"/>
      <c r="J278" s="165" t="s">
        <v>321</v>
      </c>
      <c r="K278" s="165"/>
      <c r="L278" s="25" t="s">
        <v>104</v>
      </c>
      <c r="M278" s="33" t="s">
        <v>48</v>
      </c>
      <c r="N278" s="48">
        <v>220</v>
      </c>
      <c r="O278" s="2">
        <v>163133658.94999999</v>
      </c>
      <c r="P278" s="94">
        <v>121846744.56999999</v>
      </c>
      <c r="Q278" s="2">
        <v>171485731.55000001</v>
      </c>
      <c r="R278" s="2">
        <v>171485731.55000001</v>
      </c>
      <c r="S278" s="98">
        <v>171485731.55000001</v>
      </c>
      <c r="T278" s="3"/>
      <c r="U278" s="4"/>
      <c r="V278" s="5"/>
      <c r="W278" s="5"/>
      <c r="X278" s="6"/>
      <c r="Y278" s="6"/>
    </row>
    <row r="279" spans="1:25" ht="102.75" customHeight="1" x14ac:dyDescent="0.25">
      <c r="A279" s="37" t="s">
        <v>657</v>
      </c>
      <c r="B279" s="162" t="s">
        <v>296</v>
      </c>
      <c r="C279" s="163"/>
      <c r="D279" s="163"/>
      <c r="E279" s="164"/>
      <c r="F279" s="29"/>
      <c r="G279" s="29"/>
      <c r="H279" s="29"/>
      <c r="I279" s="29"/>
      <c r="J279" s="165" t="s">
        <v>128</v>
      </c>
      <c r="K279" s="165"/>
      <c r="L279" s="25" t="s">
        <v>105</v>
      </c>
      <c r="M279" s="33" t="s">
        <v>298</v>
      </c>
      <c r="N279" s="48">
        <v>221</v>
      </c>
      <c r="O279" s="2">
        <v>319102.56</v>
      </c>
      <c r="P279" s="94">
        <v>129000</v>
      </c>
      <c r="Q279" s="2"/>
      <c r="R279" s="2"/>
      <c r="S279" s="98"/>
      <c r="T279" s="3"/>
      <c r="U279" s="4"/>
      <c r="V279" s="5"/>
      <c r="W279" s="5"/>
      <c r="X279" s="6"/>
      <c r="Y279" s="6"/>
    </row>
    <row r="280" spans="1:25" ht="124.5" customHeight="1" x14ac:dyDescent="0.25">
      <c r="A280" s="37" t="s">
        <v>658</v>
      </c>
      <c r="B280" s="162" t="s">
        <v>296</v>
      </c>
      <c r="C280" s="163"/>
      <c r="D280" s="163"/>
      <c r="E280" s="164"/>
      <c r="F280" s="29"/>
      <c r="G280" s="29"/>
      <c r="H280" s="29"/>
      <c r="I280" s="29"/>
      <c r="J280" s="165" t="s">
        <v>129</v>
      </c>
      <c r="K280" s="165"/>
      <c r="L280" s="25" t="s">
        <v>106</v>
      </c>
      <c r="M280" s="33" t="s">
        <v>164</v>
      </c>
      <c r="N280" s="48">
        <v>222</v>
      </c>
      <c r="O280" s="18">
        <v>7308491.9900000002</v>
      </c>
      <c r="P280" s="94">
        <v>6408745.2000000002</v>
      </c>
      <c r="Q280" s="18">
        <v>6296300.7599999998</v>
      </c>
      <c r="R280" s="2"/>
      <c r="S280" s="98"/>
      <c r="T280" s="3"/>
      <c r="U280" s="4"/>
      <c r="V280" s="5"/>
      <c r="W280" s="5"/>
      <c r="X280" s="6"/>
      <c r="Y280" s="6"/>
    </row>
    <row r="281" spans="1:25" ht="124.5" customHeight="1" x14ac:dyDescent="0.25">
      <c r="A281" s="37" t="s">
        <v>657</v>
      </c>
      <c r="B281" s="162" t="s">
        <v>296</v>
      </c>
      <c r="C281" s="163"/>
      <c r="D281" s="163"/>
      <c r="E281" s="164"/>
      <c r="F281" s="29"/>
      <c r="G281" s="29"/>
      <c r="H281" s="29"/>
      <c r="I281" s="29"/>
      <c r="J281" s="165" t="s">
        <v>386</v>
      </c>
      <c r="K281" s="165"/>
      <c r="L281" s="58" t="s">
        <v>390</v>
      </c>
      <c r="M281" s="33" t="s">
        <v>298</v>
      </c>
      <c r="N281" s="48">
        <v>223</v>
      </c>
      <c r="O281" s="2">
        <v>2750000</v>
      </c>
      <c r="P281" s="94">
        <v>0</v>
      </c>
      <c r="Q281" s="2"/>
      <c r="R281" s="2">
        <v>0</v>
      </c>
      <c r="S281" s="98">
        <v>0</v>
      </c>
      <c r="T281" s="3"/>
      <c r="U281" s="4"/>
      <c r="V281" s="5"/>
      <c r="W281" s="5"/>
      <c r="X281" s="6"/>
      <c r="Y281" s="6"/>
    </row>
    <row r="282" spans="1:25" ht="124.5" hidden="1" customHeight="1" x14ac:dyDescent="0.25">
      <c r="A282" s="104" t="s">
        <v>603</v>
      </c>
      <c r="B282" s="221" t="s">
        <v>296</v>
      </c>
      <c r="C282" s="222"/>
      <c r="D282" s="222"/>
      <c r="E282" s="223"/>
      <c r="F282" s="99"/>
      <c r="G282" s="99"/>
      <c r="H282" s="99"/>
      <c r="I282" s="99"/>
      <c r="J282" s="236" t="s">
        <v>130</v>
      </c>
      <c r="K282" s="236"/>
      <c r="L282" s="100" t="s">
        <v>54</v>
      </c>
      <c r="M282" s="93" t="s">
        <v>164</v>
      </c>
      <c r="N282" s="101">
        <v>224</v>
      </c>
      <c r="O282" s="94">
        <v>0</v>
      </c>
      <c r="P282" s="94">
        <v>8677.1299999999992</v>
      </c>
      <c r="Q282" s="94">
        <v>0</v>
      </c>
      <c r="R282" s="94">
        <v>0</v>
      </c>
      <c r="S282" s="102">
        <v>0</v>
      </c>
      <c r="T282" s="3"/>
      <c r="U282" s="4"/>
      <c r="V282" s="5"/>
      <c r="W282" s="5"/>
      <c r="X282" s="6"/>
      <c r="Y282" s="6"/>
    </row>
    <row r="283" spans="1:25" ht="124.5" customHeight="1" x14ac:dyDescent="0.25">
      <c r="A283" s="37" t="s">
        <v>658</v>
      </c>
      <c r="B283" s="162" t="s">
        <v>296</v>
      </c>
      <c r="C283" s="163"/>
      <c r="D283" s="163"/>
      <c r="E283" s="164"/>
      <c r="F283" s="29"/>
      <c r="G283" s="29"/>
      <c r="H283" s="29"/>
      <c r="I283" s="29"/>
      <c r="J283" s="165" t="s">
        <v>131</v>
      </c>
      <c r="K283" s="165"/>
      <c r="L283" s="25" t="s">
        <v>107</v>
      </c>
      <c r="M283" s="33" t="s">
        <v>164</v>
      </c>
      <c r="N283" s="48">
        <v>225</v>
      </c>
      <c r="O283" s="2">
        <v>7386931.1500000004</v>
      </c>
      <c r="P283" s="94">
        <v>7895272.0199999996</v>
      </c>
      <c r="Q283" s="2">
        <v>6474048.8499999996</v>
      </c>
      <c r="R283" s="2">
        <v>6438922.0800000001</v>
      </c>
      <c r="S283" s="98">
        <v>5859417.4800000004</v>
      </c>
      <c r="T283" s="3"/>
      <c r="U283" s="4"/>
      <c r="V283" s="5"/>
      <c r="W283" s="5"/>
      <c r="X283" s="6"/>
      <c r="Y283" s="6"/>
    </row>
    <row r="284" spans="1:25" ht="69" customHeight="1" x14ac:dyDescent="0.25">
      <c r="A284" s="37" t="s">
        <v>651</v>
      </c>
      <c r="B284" s="162" t="s">
        <v>296</v>
      </c>
      <c r="C284" s="163"/>
      <c r="D284" s="163"/>
      <c r="E284" s="164"/>
      <c r="F284" s="29"/>
      <c r="G284" s="29"/>
      <c r="H284" s="29"/>
      <c r="I284" s="29"/>
      <c r="J284" s="165" t="s">
        <v>172</v>
      </c>
      <c r="K284" s="165"/>
      <c r="L284" s="25" t="s">
        <v>317</v>
      </c>
      <c r="M284" s="33" t="s">
        <v>48</v>
      </c>
      <c r="N284" s="48">
        <v>226</v>
      </c>
      <c r="O284" s="2">
        <v>2002113.32</v>
      </c>
      <c r="P284" s="94">
        <v>1997053</v>
      </c>
      <c r="Q284" s="2">
        <v>1897056.18</v>
      </c>
      <c r="R284" s="2">
        <v>1897056.18</v>
      </c>
      <c r="S284" s="98">
        <v>1897056.18</v>
      </c>
      <c r="T284" s="3"/>
      <c r="U284" s="4"/>
      <c r="V284" s="5"/>
      <c r="W284" s="5"/>
      <c r="X284" s="6"/>
      <c r="Y284" s="6"/>
    </row>
    <row r="285" spans="1:25" ht="81.75" customHeight="1" x14ac:dyDescent="0.25">
      <c r="A285" s="37" t="s">
        <v>658</v>
      </c>
      <c r="B285" s="162" t="s">
        <v>296</v>
      </c>
      <c r="C285" s="163"/>
      <c r="D285" s="163"/>
      <c r="E285" s="164"/>
      <c r="F285" s="29"/>
      <c r="G285" s="29"/>
      <c r="H285" s="29"/>
      <c r="I285" s="29"/>
      <c r="J285" s="165" t="s">
        <v>173</v>
      </c>
      <c r="K285" s="165"/>
      <c r="L285" s="25" t="s">
        <v>168</v>
      </c>
      <c r="M285" s="33" t="s">
        <v>164</v>
      </c>
      <c r="N285" s="48">
        <v>227</v>
      </c>
      <c r="O285" s="2">
        <v>268941.53000000003</v>
      </c>
      <c r="P285" s="94">
        <v>215905.08</v>
      </c>
      <c r="Q285" s="2">
        <v>258270.89</v>
      </c>
      <c r="R285" s="2">
        <v>258270.89</v>
      </c>
      <c r="S285" s="98">
        <v>258270.89</v>
      </c>
      <c r="T285" s="3"/>
      <c r="U285" s="4"/>
      <c r="V285" s="5"/>
      <c r="W285" s="5"/>
      <c r="X285" s="6"/>
      <c r="Y285" s="6"/>
    </row>
    <row r="286" spans="1:25" ht="176.25" customHeight="1" x14ac:dyDescent="0.25">
      <c r="A286" s="37" t="s">
        <v>651</v>
      </c>
      <c r="B286" s="162" t="s">
        <v>296</v>
      </c>
      <c r="C286" s="163"/>
      <c r="D286" s="163"/>
      <c r="E286" s="28"/>
      <c r="F286" s="29"/>
      <c r="G286" s="29"/>
      <c r="H286" s="29"/>
      <c r="I286" s="29"/>
      <c r="J286" s="165" t="s">
        <v>376</v>
      </c>
      <c r="K286" s="165"/>
      <c r="L286" s="25" t="s">
        <v>744</v>
      </c>
      <c r="M286" s="33" t="s">
        <v>48</v>
      </c>
      <c r="N286" s="48">
        <v>228</v>
      </c>
      <c r="O286" s="18">
        <v>933908.98</v>
      </c>
      <c r="P286" s="95">
        <v>268347.21999999997</v>
      </c>
      <c r="Q286" s="18">
        <v>948059.11</v>
      </c>
      <c r="R286" s="2">
        <v>0</v>
      </c>
      <c r="S286" s="98">
        <v>0</v>
      </c>
      <c r="T286" s="3"/>
      <c r="U286" s="4"/>
      <c r="V286" s="5"/>
      <c r="W286" s="5"/>
      <c r="X286" s="6"/>
      <c r="Y286" s="6"/>
    </row>
    <row r="287" spans="1:25" ht="109.5" customHeight="1" x14ac:dyDescent="0.25">
      <c r="A287" s="37" t="s">
        <v>657</v>
      </c>
      <c r="B287" s="162" t="s">
        <v>296</v>
      </c>
      <c r="C287" s="163"/>
      <c r="D287" s="163"/>
      <c r="E287" s="28"/>
      <c r="F287" s="29"/>
      <c r="G287" s="29"/>
      <c r="H287" s="29"/>
      <c r="I287" s="29"/>
      <c r="J287" s="165" t="s">
        <v>558</v>
      </c>
      <c r="K287" s="165"/>
      <c r="L287" s="25" t="s">
        <v>557</v>
      </c>
      <c r="M287" s="33" t="s">
        <v>298</v>
      </c>
      <c r="N287" s="48">
        <v>229</v>
      </c>
      <c r="O287" s="18">
        <v>1746663.46</v>
      </c>
      <c r="P287" s="94">
        <v>0</v>
      </c>
      <c r="Q287" s="18">
        <v>193326.96</v>
      </c>
      <c r="R287" s="2">
        <v>193326.96</v>
      </c>
      <c r="S287" s="98">
        <v>193326.96</v>
      </c>
      <c r="T287" s="3"/>
      <c r="U287" s="4"/>
      <c r="V287" s="5"/>
      <c r="W287" s="5"/>
      <c r="X287" s="6"/>
      <c r="Y287" s="6"/>
    </row>
    <row r="288" spans="1:25" ht="132" customHeight="1" x14ac:dyDescent="0.25">
      <c r="A288" s="37" t="s">
        <v>651</v>
      </c>
      <c r="B288" s="162" t="s">
        <v>300</v>
      </c>
      <c r="C288" s="163"/>
      <c r="D288" s="163"/>
      <c r="E288" s="164"/>
      <c r="F288" s="29"/>
      <c r="G288" s="29"/>
      <c r="H288" s="29"/>
      <c r="I288" s="29"/>
      <c r="J288" s="165" t="s">
        <v>132</v>
      </c>
      <c r="K288" s="165"/>
      <c r="L288" s="25" t="s">
        <v>108</v>
      </c>
      <c r="M288" s="33" t="s">
        <v>48</v>
      </c>
      <c r="N288" s="48">
        <v>230</v>
      </c>
      <c r="O288" s="2">
        <v>4433621.5</v>
      </c>
      <c r="P288" s="94">
        <v>2915951.01</v>
      </c>
      <c r="Q288" s="2">
        <v>4317371.5199999996</v>
      </c>
      <c r="R288" s="2">
        <v>4317371.5199999996</v>
      </c>
      <c r="S288" s="98">
        <v>4317371.5199999996</v>
      </c>
      <c r="T288" s="3"/>
      <c r="U288" s="4"/>
      <c r="V288" s="5"/>
      <c r="W288" s="5"/>
      <c r="X288" s="6"/>
      <c r="Y288" s="6"/>
    </row>
    <row r="289" spans="1:25" ht="108" customHeight="1" x14ac:dyDescent="0.25">
      <c r="A289" s="37" t="s">
        <v>658</v>
      </c>
      <c r="B289" s="178" t="s">
        <v>52</v>
      </c>
      <c r="C289" s="179"/>
      <c r="D289" s="179"/>
      <c r="E289" s="180"/>
      <c r="F289" s="54"/>
      <c r="G289" s="54"/>
      <c r="H289" s="54"/>
      <c r="I289" s="54"/>
      <c r="J289" s="181" t="s">
        <v>133</v>
      </c>
      <c r="K289" s="181"/>
      <c r="L289" s="59" t="s">
        <v>52</v>
      </c>
      <c r="M289" s="57" t="s">
        <v>164</v>
      </c>
      <c r="N289" s="48">
        <v>231</v>
      </c>
      <c r="O289" s="18">
        <v>26277034.309999999</v>
      </c>
      <c r="P289" s="95">
        <v>23865324.559999999</v>
      </c>
      <c r="Q289" s="18">
        <v>7167868.0999999996</v>
      </c>
      <c r="R289" s="18"/>
      <c r="S289" s="98">
        <v>0</v>
      </c>
      <c r="T289" s="3"/>
      <c r="U289" s="4"/>
      <c r="V289" s="5"/>
      <c r="W289" s="5"/>
      <c r="X289" s="6"/>
      <c r="Y289" s="6"/>
    </row>
    <row r="290" spans="1:25" ht="85.5" customHeight="1" x14ac:dyDescent="0.25">
      <c r="A290" s="37" t="s">
        <v>659</v>
      </c>
      <c r="B290" s="162" t="s">
        <v>301</v>
      </c>
      <c r="C290" s="163"/>
      <c r="D290" s="163"/>
      <c r="E290" s="164"/>
      <c r="F290" s="29"/>
      <c r="G290" s="29"/>
      <c r="H290" s="29"/>
      <c r="I290" s="29"/>
      <c r="J290" s="166" t="s">
        <v>302</v>
      </c>
      <c r="K290" s="167"/>
      <c r="L290" s="25" t="s">
        <v>743</v>
      </c>
      <c r="M290" s="33" t="s">
        <v>177</v>
      </c>
      <c r="N290" s="48">
        <v>232</v>
      </c>
      <c r="O290" s="2">
        <v>1425440</v>
      </c>
      <c r="P290" s="94">
        <v>910957.02</v>
      </c>
      <c r="Q290" s="2">
        <v>1605770.25</v>
      </c>
      <c r="R290" s="2">
        <v>1756634.71</v>
      </c>
      <c r="S290" s="98">
        <v>1819054.55</v>
      </c>
      <c r="T290" s="3"/>
      <c r="U290" s="4"/>
      <c r="V290" s="5"/>
      <c r="W290" s="5"/>
      <c r="X290" s="6"/>
      <c r="Y290" s="6"/>
    </row>
    <row r="291" spans="1:25" ht="100.5" customHeight="1" x14ac:dyDescent="0.25">
      <c r="A291" s="37" t="s">
        <v>659</v>
      </c>
      <c r="B291" s="162" t="s">
        <v>109</v>
      </c>
      <c r="C291" s="163"/>
      <c r="D291" s="163"/>
      <c r="E291" s="164"/>
      <c r="F291" s="29"/>
      <c r="G291" s="29"/>
      <c r="H291" s="29"/>
      <c r="I291" s="29"/>
      <c r="J291" s="165" t="s">
        <v>134</v>
      </c>
      <c r="K291" s="165"/>
      <c r="L291" s="25" t="s">
        <v>109</v>
      </c>
      <c r="M291" s="33" t="s">
        <v>177</v>
      </c>
      <c r="N291" s="48">
        <v>233</v>
      </c>
      <c r="O291" s="2">
        <v>6328.3</v>
      </c>
      <c r="P291" s="94">
        <v>1722.1</v>
      </c>
      <c r="Q291" s="2">
        <v>6439.4</v>
      </c>
      <c r="R291" s="2">
        <v>78672</v>
      </c>
      <c r="S291" s="98">
        <v>6163.3</v>
      </c>
      <c r="T291" s="3"/>
      <c r="U291" s="4"/>
      <c r="V291" s="5"/>
      <c r="W291" s="5"/>
      <c r="X291" s="6"/>
      <c r="Y291" s="6"/>
    </row>
    <row r="292" spans="1:25" ht="123" customHeight="1" x14ac:dyDescent="0.25">
      <c r="A292" s="37" t="s">
        <v>651</v>
      </c>
      <c r="B292" s="162" t="s">
        <v>318</v>
      </c>
      <c r="C292" s="163"/>
      <c r="D292" s="163"/>
      <c r="E292" s="164"/>
      <c r="F292" s="29"/>
      <c r="G292" s="29"/>
      <c r="H292" s="29"/>
      <c r="I292" s="29"/>
      <c r="J292" s="166" t="s">
        <v>377</v>
      </c>
      <c r="K292" s="167"/>
      <c r="L292" s="25" t="s">
        <v>318</v>
      </c>
      <c r="M292" s="33" t="s">
        <v>48</v>
      </c>
      <c r="N292" s="48">
        <v>234</v>
      </c>
      <c r="O292" s="2">
        <v>3673441.45</v>
      </c>
      <c r="P292" s="94">
        <v>2706500</v>
      </c>
      <c r="Q292" s="2">
        <v>3328602.67</v>
      </c>
      <c r="R292" s="2">
        <v>4023653.35</v>
      </c>
      <c r="S292" s="98">
        <v>281655.73</v>
      </c>
      <c r="T292" s="3"/>
      <c r="U292" s="4"/>
      <c r="V292" s="5"/>
      <c r="W292" s="5"/>
      <c r="X292" s="6"/>
      <c r="Y292" s="6"/>
    </row>
    <row r="293" spans="1:25" ht="111.75" customHeight="1" x14ac:dyDescent="0.25">
      <c r="A293" s="37" t="s">
        <v>658</v>
      </c>
      <c r="B293" s="162" t="s">
        <v>110</v>
      </c>
      <c r="C293" s="163"/>
      <c r="D293" s="163"/>
      <c r="E293" s="164"/>
      <c r="F293" s="29"/>
      <c r="G293" s="29"/>
      <c r="H293" s="29"/>
      <c r="I293" s="29"/>
      <c r="J293" s="165" t="s">
        <v>135</v>
      </c>
      <c r="K293" s="165"/>
      <c r="L293" s="25" t="s">
        <v>110</v>
      </c>
      <c r="M293" s="33" t="s">
        <v>164</v>
      </c>
      <c r="N293" s="48">
        <v>235</v>
      </c>
      <c r="O293" s="18">
        <v>2908714.86</v>
      </c>
      <c r="P293" s="94">
        <v>2741931.31</v>
      </c>
      <c r="Q293" s="18">
        <v>2902212.24</v>
      </c>
      <c r="R293" s="2">
        <v>3018328.78</v>
      </c>
      <c r="S293" s="98">
        <v>3018250.91</v>
      </c>
      <c r="T293" s="3"/>
      <c r="U293" s="4"/>
      <c r="V293" s="5"/>
      <c r="W293" s="5"/>
      <c r="X293" s="6"/>
      <c r="Y293" s="6"/>
    </row>
    <row r="294" spans="1:25" ht="78.75" customHeight="1" x14ac:dyDescent="0.25">
      <c r="A294" s="37" t="s">
        <v>658</v>
      </c>
      <c r="B294" s="162" t="s">
        <v>111</v>
      </c>
      <c r="C294" s="163"/>
      <c r="D294" s="163"/>
      <c r="E294" s="164"/>
      <c r="F294" s="29"/>
      <c r="G294" s="29"/>
      <c r="H294" s="29"/>
      <c r="I294" s="29"/>
      <c r="J294" s="165" t="s">
        <v>136</v>
      </c>
      <c r="K294" s="165"/>
      <c r="L294" s="25" t="s">
        <v>111</v>
      </c>
      <c r="M294" s="33" t="s">
        <v>164</v>
      </c>
      <c r="N294" s="48">
        <v>236</v>
      </c>
      <c r="O294" s="2">
        <v>12778694.99</v>
      </c>
      <c r="P294" s="94">
        <v>12405000</v>
      </c>
      <c r="Q294" s="2">
        <v>12826789.609999999</v>
      </c>
      <c r="R294" s="2">
        <v>12622475.699999999</v>
      </c>
      <c r="S294" s="98">
        <v>12622475.699999999</v>
      </c>
      <c r="T294" s="3"/>
      <c r="U294" s="4"/>
      <c r="V294" s="5"/>
      <c r="W294" s="5"/>
      <c r="X294" s="6"/>
      <c r="Y294" s="6"/>
    </row>
    <row r="295" spans="1:25" ht="75" hidden="1" customHeight="1" x14ac:dyDescent="0.25">
      <c r="A295" s="104" t="s">
        <v>603</v>
      </c>
      <c r="B295" s="237" t="s">
        <v>112</v>
      </c>
      <c r="C295" s="238"/>
      <c r="D295" s="238"/>
      <c r="E295" s="239"/>
      <c r="F295" s="116"/>
      <c r="G295" s="116"/>
      <c r="H295" s="116"/>
      <c r="I295" s="116"/>
      <c r="J295" s="240" t="s">
        <v>322</v>
      </c>
      <c r="K295" s="240"/>
      <c r="L295" s="117" t="s">
        <v>112</v>
      </c>
      <c r="M295" s="118" t="s">
        <v>164</v>
      </c>
      <c r="N295" s="101">
        <v>237</v>
      </c>
      <c r="O295" s="95">
        <v>0</v>
      </c>
      <c r="P295" s="95">
        <v>64493673.359999999</v>
      </c>
      <c r="Q295" s="95">
        <v>0</v>
      </c>
      <c r="R295" s="94">
        <v>0</v>
      </c>
      <c r="S295" s="102">
        <v>0</v>
      </c>
      <c r="T295" s="3"/>
      <c r="U295" s="4"/>
      <c r="V295" s="5"/>
      <c r="W295" s="5"/>
      <c r="X295" s="6"/>
      <c r="Y295" s="6"/>
    </row>
    <row r="296" spans="1:25" ht="114" customHeight="1" x14ac:dyDescent="0.25">
      <c r="A296" s="37" t="s">
        <v>651</v>
      </c>
      <c r="B296" s="162" t="s">
        <v>169</v>
      </c>
      <c r="C296" s="163"/>
      <c r="D296" s="163"/>
      <c r="E296" s="164"/>
      <c r="F296" s="29"/>
      <c r="G296" s="29"/>
      <c r="H296" s="29"/>
      <c r="I296" s="29"/>
      <c r="J296" s="165" t="s">
        <v>174</v>
      </c>
      <c r="K296" s="165"/>
      <c r="L296" s="25" t="s">
        <v>169</v>
      </c>
      <c r="M296" s="33" t="s">
        <v>48</v>
      </c>
      <c r="N296" s="48">
        <v>238</v>
      </c>
      <c r="O296" s="2">
        <v>17248209.460000001</v>
      </c>
      <c r="P296" s="94">
        <v>13196160</v>
      </c>
      <c r="Q296" s="2">
        <v>14917014</v>
      </c>
      <c r="R296" s="2">
        <v>14917014</v>
      </c>
      <c r="S296" s="98"/>
      <c r="T296" s="3"/>
      <c r="U296" s="4"/>
      <c r="V296" s="5"/>
      <c r="W296" s="5"/>
      <c r="X296" s="6"/>
      <c r="Y296" s="6"/>
    </row>
    <row r="297" spans="1:25" ht="93.75" customHeight="1" x14ac:dyDescent="0.25">
      <c r="A297" s="81" t="s">
        <v>658</v>
      </c>
      <c r="B297" s="162" t="s">
        <v>113</v>
      </c>
      <c r="C297" s="163"/>
      <c r="D297" s="163"/>
      <c r="E297" s="164"/>
      <c r="F297" s="29"/>
      <c r="G297" s="29"/>
      <c r="H297" s="29"/>
      <c r="I297" s="29"/>
      <c r="J297" s="165" t="s">
        <v>137</v>
      </c>
      <c r="K297" s="165"/>
      <c r="L297" s="25" t="s">
        <v>113</v>
      </c>
      <c r="M297" s="33" t="s">
        <v>164</v>
      </c>
      <c r="N297" s="48">
        <v>239</v>
      </c>
      <c r="O297" s="2">
        <v>11296233</v>
      </c>
      <c r="P297" s="94">
        <v>10126439</v>
      </c>
      <c r="Q297" s="2">
        <v>10475075</v>
      </c>
      <c r="R297" s="2">
        <v>10769744</v>
      </c>
      <c r="S297" s="98">
        <v>10769744</v>
      </c>
      <c r="T297" s="3"/>
      <c r="U297" s="4"/>
      <c r="V297" s="5"/>
      <c r="W297" s="5"/>
      <c r="X297" s="6"/>
      <c r="Y297" s="6"/>
    </row>
    <row r="298" spans="1:25" ht="91.5" customHeight="1" x14ac:dyDescent="0.25">
      <c r="A298" s="37" t="s">
        <v>658</v>
      </c>
      <c r="B298" s="162" t="s">
        <v>53</v>
      </c>
      <c r="C298" s="163"/>
      <c r="D298" s="163"/>
      <c r="E298" s="164"/>
      <c r="F298" s="29"/>
      <c r="G298" s="29"/>
      <c r="H298" s="29"/>
      <c r="I298" s="29"/>
      <c r="J298" s="165" t="s">
        <v>138</v>
      </c>
      <c r="K298" s="165"/>
      <c r="L298" s="25" t="s">
        <v>53</v>
      </c>
      <c r="M298" s="33" t="s">
        <v>164</v>
      </c>
      <c r="N298" s="48">
        <v>240</v>
      </c>
      <c r="O298" s="2">
        <v>346903.86</v>
      </c>
      <c r="P298" s="94">
        <v>273427.27</v>
      </c>
      <c r="Q298" s="2">
        <v>438516.13</v>
      </c>
      <c r="R298" s="2">
        <v>438863.61</v>
      </c>
      <c r="S298" s="98">
        <v>438863.61</v>
      </c>
      <c r="T298" s="3"/>
      <c r="U298" s="4"/>
      <c r="V298" s="5"/>
      <c r="W298" s="5"/>
      <c r="X298" s="6"/>
      <c r="Y298" s="6"/>
    </row>
    <row r="299" spans="1:25" ht="75.75" customHeight="1" x14ac:dyDescent="0.25">
      <c r="A299" s="37" t="s">
        <v>658</v>
      </c>
      <c r="B299" s="162" t="s">
        <v>303</v>
      </c>
      <c r="C299" s="163"/>
      <c r="D299" s="163"/>
      <c r="E299" s="164"/>
      <c r="F299" s="29"/>
      <c r="G299" s="29"/>
      <c r="H299" s="29"/>
      <c r="I299" s="29"/>
      <c r="J299" s="166" t="s">
        <v>140</v>
      </c>
      <c r="K299" s="167"/>
      <c r="L299" s="25" t="s">
        <v>139</v>
      </c>
      <c r="M299" s="33" t="s">
        <v>164</v>
      </c>
      <c r="N299" s="48">
        <v>241</v>
      </c>
      <c r="O299" s="2">
        <v>49482057.850000001</v>
      </c>
      <c r="P299" s="94">
        <v>46051953.840000004</v>
      </c>
      <c r="Q299" s="2">
        <v>50563415.369999997</v>
      </c>
      <c r="R299" s="2">
        <v>52984534.289999999</v>
      </c>
      <c r="S299" s="98">
        <v>53358828.009999998</v>
      </c>
      <c r="T299" s="3"/>
      <c r="U299" s="4"/>
      <c r="V299" s="5"/>
      <c r="W299" s="5"/>
      <c r="X299" s="6"/>
      <c r="Y299" s="6"/>
    </row>
    <row r="300" spans="1:25" ht="63.75" customHeight="1" x14ac:dyDescent="0.25">
      <c r="A300" s="37" t="s">
        <v>651</v>
      </c>
      <c r="B300" s="162" t="s">
        <v>303</v>
      </c>
      <c r="C300" s="163"/>
      <c r="D300" s="163"/>
      <c r="E300" s="164"/>
      <c r="F300" s="29"/>
      <c r="G300" s="29"/>
      <c r="H300" s="29"/>
      <c r="I300" s="29"/>
      <c r="J300" s="165" t="s">
        <v>141</v>
      </c>
      <c r="K300" s="165"/>
      <c r="L300" s="25" t="s">
        <v>55</v>
      </c>
      <c r="M300" s="33" t="s">
        <v>48</v>
      </c>
      <c r="N300" s="48">
        <v>242</v>
      </c>
      <c r="O300" s="2">
        <v>5270704.57</v>
      </c>
      <c r="P300" s="94">
        <v>4167566.81</v>
      </c>
      <c r="Q300" s="2">
        <v>5912177.0599999996</v>
      </c>
      <c r="R300" s="2">
        <v>6351532.7999999998</v>
      </c>
      <c r="S300" s="98">
        <v>6590910</v>
      </c>
      <c r="T300" s="3"/>
      <c r="U300" s="4"/>
      <c r="V300" s="5"/>
      <c r="W300" s="5"/>
      <c r="X300" s="6"/>
      <c r="Y300" s="6"/>
    </row>
    <row r="301" spans="1:25" ht="63.75" customHeight="1" x14ac:dyDescent="0.25">
      <c r="A301" s="88" t="s">
        <v>658</v>
      </c>
      <c r="B301" s="162" t="s">
        <v>303</v>
      </c>
      <c r="C301" s="163"/>
      <c r="D301" s="163"/>
      <c r="E301" s="164"/>
      <c r="F301" s="91"/>
      <c r="G301" s="91"/>
      <c r="H301" s="91"/>
      <c r="I301" s="91"/>
      <c r="J301" s="165" t="s">
        <v>740</v>
      </c>
      <c r="K301" s="165"/>
      <c r="L301" s="25" t="s">
        <v>660</v>
      </c>
      <c r="M301" s="133" t="s">
        <v>164</v>
      </c>
      <c r="N301" s="48"/>
      <c r="O301" s="2"/>
      <c r="P301" s="94"/>
      <c r="Q301" s="2"/>
      <c r="R301" s="2">
        <v>45955391.460000001</v>
      </c>
      <c r="S301" s="98">
        <v>47793597.57</v>
      </c>
      <c r="T301" s="3"/>
      <c r="U301" s="4"/>
      <c r="V301" s="5"/>
      <c r="W301" s="5"/>
      <c r="X301" s="6"/>
      <c r="Y301" s="6"/>
    </row>
    <row r="302" spans="1:25" ht="63.75" customHeight="1" x14ac:dyDescent="0.25">
      <c r="A302" s="37" t="s">
        <v>659</v>
      </c>
      <c r="B302" s="162" t="s">
        <v>304</v>
      </c>
      <c r="C302" s="163"/>
      <c r="D302" s="163"/>
      <c r="E302" s="164"/>
      <c r="F302" s="29"/>
      <c r="G302" s="29"/>
      <c r="H302" s="29"/>
      <c r="I302" s="29"/>
      <c r="J302" s="165" t="s">
        <v>143</v>
      </c>
      <c r="K302" s="165"/>
      <c r="L302" s="25" t="s">
        <v>142</v>
      </c>
      <c r="M302" s="33" t="s">
        <v>177</v>
      </c>
      <c r="N302" s="48">
        <v>243</v>
      </c>
      <c r="O302" s="2">
        <v>1354386.38</v>
      </c>
      <c r="P302" s="94">
        <v>993313.61</v>
      </c>
      <c r="Q302" s="2">
        <v>1343406.61</v>
      </c>
      <c r="R302" s="2">
        <v>1343406.61</v>
      </c>
      <c r="S302" s="98">
        <v>1343406.61</v>
      </c>
      <c r="T302" s="3"/>
      <c r="U302" s="4"/>
      <c r="V302" s="5"/>
      <c r="W302" s="5"/>
      <c r="X302" s="6"/>
      <c r="Y302" s="6"/>
    </row>
    <row r="303" spans="1:25" ht="159.75" customHeight="1" x14ac:dyDescent="0.25">
      <c r="A303" s="37" t="s">
        <v>659</v>
      </c>
      <c r="B303" s="162" t="s">
        <v>304</v>
      </c>
      <c r="C303" s="163"/>
      <c r="D303" s="163"/>
      <c r="E303" s="164"/>
      <c r="F303" s="29"/>
      <c r="G303" s="29"/>
      <c r="H303" s="29"/>
      <c r="I303" s="29"/>
      <c r="J303" s="165" t="s">
        <v>144</v>
      </c>
      <c r="K303" s="165"/>
      <c r="L303" s="25" t="s">
        <v>538</v>
      </c>
      <c r="M303" s="33" t="s">
        <v>177</v>
      </c>
      <c r="N303" s="48">
        <v>244</v>
      </c>
      <c r="O303" s="2">
        <v>0</v>
      </c>
      <c r="P303" s="94">
        <v>2063604.41</v>
      </c>
      <c r="Q303" s="2">
        <v>0</v>
      </c>
      <c r="R303" s="2">
        <v>0</v>
      </c>
      <c r="S303" s="98">
        <v>0</v>
      </c>
      <c r="T303" s="3"/>
      <c r="U303" s="4"/>
      <c r="V303" s="5"/>
      <c r="W303" s="5"/>
      <c r="X303" s="6"/>
      <c r="Y303" s="6"/>
    </row>
    <row r="304" spans="1:25" ht="75.75" hidden="1" customHeight="1" x14ac:dyDescent="0.25">
      <c r="A304" s="104" t="s">
        <v>587</v>
      </c>
      <c r="B304" s="221" t="s">
        <v>304</v>
      </c>
      <c r="C304" s="222"/>
      <c r="D304" s="222"/>
      <c r="E304" s="223"/>
      <c r="F304" s="99"/>
      <c r="G304" s="99"/>
      <c r="H304" s="99"/>
      <c r="I304" s="99"/>
      <c r="J304" s="236" t="s">
        <v>539</v>
      </c>
      <c r="K304" s="236"/>
      <c r="L304" s="100" t="s">
        <v>540</v>
      </c>
      <c r="M304" s="93" t="s">
        <v>237</v>
      </c>
      <c r="N304" s="101">
        <v>245</v>
      </c>
      <c r="O304" s="94">
        <v>0</v>
      </c>
      <c r="P304" s="94">
        <v>3500000</v>
      </c>
      <c r="Q304" s="94">
        <v>0</v>
      </c>
      <c r="R304" s="94">
        <v>0</v>
      </c>
      <c r="S304" s="102">
        <v>0</v>
      </c>
      <c r="T304" s="3"/>
      <c r="U304" s="4"/>
      <c r="V304" s="5"/>
      <c r="W304" s="5"/>
      <c r="X304" s="6"/>
      <c r="Y304" s="6"/>
    </row>
    <row r="305" spans="1:25" ht="209.25" hidden="1" customHeight="1" x14ac:dyDescent="0.25">
      <c r="A305" s="104" t="s">
        <v>587</v>
      </c>
      <c r="B305" s="221" t="s">
        <v>304</v>
      </c>
      <c r="C305" s="222"/>
      <c r="D305" s="222"/>
      <c r="E305" s="223"/>
      <c r="F305" s="99"/>
      <c r="G305" s="99"/>
      <c r="H305" s="99"/>
      <c r="I305" s="99"/>
      <c r="J305" s="236" t="s">
        <v>305</v>
      </c>
      <c r="K305" s="236"/>
      <c r="L305" s="100" t="s">
        <v>384</v>
      </c>
      <c r="M305" s="93" t="s">
        <v>237</v>
      </c>
      <c r="N305" s="101">
        <v>246</v>
      </c>
      <c r="O305" s="94"/>
      <c r="P305" s="94">
        <v>2016984</v>
      </c>
      <c r="Q305" s="94"/>
      <c r="R305" s="94">
        <v>0</v>
      </c>
      <c r="S305" s="102">
        <v>0</v>
      </c>
      <c r="T305" s="13"/>
      <c r="U305" s="4"/>
      <c r="V305" s="5"/>
      <c r="W305" s="5"/>
      <c r="X305" s="6"/>
      <c r="Y305" s="6"/>
    </row>
    <row r="306" spans="1:25" ht="392.25" hidden="1" customHeight="1" x14ac:dyDescent="0.25">
      <c r="A306" s="37" t="s">
        <v>587</v>
      </c>
      <c r="B306" s="221" t="s">
        <v>304</v>
      </c>
      <c r="C306" s="222"/>
      <c r="D306" s="222"/>
      <c r="E306" s="223"/>
      <c r="F306" s="99"/>
      <c r="G306" s="99"/>
      <c r="H306" s="99"/>
      <c r="I306" s="99"/>
      <c r="J306" s="236" t="s">
        <v>383</v>
      </c>
      <c r="K306" s="236"/>
      <c r="L306" s="100" t="s">
        <v>385</v>
      </c>
      <c r="M306" s="93" t="s">
        <v>237</v>
      </c>
      <c r="N306" s="101">
        <v>247</v>
      </c>
      <c r="O306" s="94">
        <v>0</v>
      </c>
      <c r="P306" s="94">
        <v>809981.63</v>
      </c>
      <c r="Q306" s="94">
        <v>0</v>
      </c>
      <c r="R306" s="94">
        <v>0</v>
      </c>
      <c r="S306" s="102">
        <v>0</v>
      </c>
      <c r="T306" s="15"/>
      <c r="U306" s="15"/>
      <c r="V306" s="5"/>
      <c r="W306" s="5"/>
      <c r="X306" s="6"/>
      <c r="Y306" s="6"/>
    </row>
    <row r="307" spans="1:25" ht="90.75" customHeight="1" x14ac:dyDescent="0.25">
      <c r="A307" s="37" t="s">
        <v>688</v>
      </c>
      <c r="B307" s="162" t="s">
        <v>304</v>
      </c>
      <c r="C307" s="163"/>
      <c r="D307" s="163"/>
      <c r="E307" s="28"/>
      <c r="F307" s="29"/>
      <c r="G307" s="29"/>
      <c r="H307" s="29"/>
      <c r="I307" s="29"/>
      <c r="J307" s="166" t="s">
        <v>556</v>
      </c>
      <c r="K307" s="167"/>
      <c r="L307" s="25" t="s">
        <v>555</v>
      </c>
      <c r="M307" s="33" t="s">
        <v>237</v>
      </c>
      <c r="N307" s="48">
        <v>248</v>
      </c>
      <c r="O307" s="2">
        <v>25044044.93</v>
      </c>
      <c r="P307" s="94">
        <v>0</v>
      </c>
      <c r="Q307" s="2"/>
      <c r="R307" s="2">
        <v>0</v>
      </c>
      <c r="S307" s="98">
        <v>0</v>
      </c>
      <c r="T307" s="15"/>
      <c r="U307" s="15"/>
      <c r="V307" s="5"/>
      <c r="W307" s="5"/>
      <c r="X307" s="6"/>
      <c r="Y307" s="6"/>
    </row>
    <row r="308" spans="1:25" ht="137.25" hidden="1" customHeight="1" x14ac:dyDescent="0.25">
      <c r="A308" s="37" t="s">
        <v>600</v>
      </c>
      <c r="B308" s="162" t="s">
        <v>145</v>
      </c>
      <c r="C308" s="163"/>
      <c r="D308" s="163"/>
      <c r="E308" s="164"/>
      <c r="F308" s="29"/>
      <c r="G308" s="29"/>
      <c r="H308" s="29"/>
      <c r="I308" s="29"/>
      <c r="J308" s="165" t="s">
        <v>146</v>
      </c>
      <c r="K308" s="165" t="s">
        <v>146</v>
      </c>
      <c r="L308" s="25" t="s">
        <v>145</v>
      </c>
      <c r="M308" s="33" t="s">
        <v>177</v>
      </c>
      <c r="N308" s="48">
        <v>249</v>
      </c>
      <c r="O308" s="2"/>
      <c r="P308" s="94">
        <v>1158</v>
      </c>
      <c r="Q308" s="2"/>
      <c r="R308" s="2"/>
      <c r="S308" s="98"/>
      <c r="T308" s="15"/>
      <c r="U308" s="15"/>
      <c r="V308" s="5"/>
      <c r="W308" s="5"/>
      <c r="X308" s="6"/>
      <c r="Y308" s="6"/>
    </row>
    <row r="309" spans="1:25" ht="81.75" hidden="1" customHeight="1" x14ac:dyDescent="0.25">
      <c r="A309" s="37" t="s">
        <v>601</v>
      </c>
      <c r="B309" s="162" t="s">
        <v>145</v>
      </c>
      <c r="C309" s="163"/>
      <c r="D309" s="163"/>
      <c r="E309" s="164"/>
      <c r="F309" s="60" t="s">
        <v>145</v>
      </c>
      <c r="G309" s="29"/>
      <c r="H309" s="29"/>
      <c r="I309" s="29"/>
      <c r="J309" s="165" t="s">
        <v>147</v>
      </c>
      <c r="K309" s="165" t="s">
        <v>146</v>
      </c>
      <c r="L309" s="25" t="s">
        <v>145</v>
      </c>
      <c r="M309" s="33" t="s">
        <v>48</v>
      </c>
      <c r="N309" s="48">
        <v>250</v>
      </c>
      <c r="O309" s="2">
        <v>0</v>
      </c>
      <c r="P309" s="94">
        <v>4029210.2</v>
      </c>
      <c r="Q309" s="2">
        <v>0</v>
      </c>
      <c r="R309" s="2">
        <v>0</v>
      </c>
      <c r="S309" s="98">
        <v>0</v>
      </c>
      <c r="T309" s="3"/>
      <c r="U309" s="4"/>
      <c r="V309" s="5"/>
      <c r="W309" s="5"/>
      <c r="X309" s="6"/>
      <c r="Y309" s="6"/>
    </row>
    <row r="310" spans="1:25" ht="81.75" customHeight="1" x14ac:dyDescent="0.25">
      <c r="A310" s="37" t="s">
        <v>659</v>
      </c>
      <c r="B310" s="162" t="s">
        <v>542</v>
      </c>
      <c r="C310" s="163"/>
      <c r="D310" s="163"/>
      <c r="E310" s="164"/>
      <c r="F310" s="60"/>
      <c r="G310" s="29"/>
      <c r="H310" s="29"/>
      <c r="I310" s="29"/>
      <c r="J310" s="165" t="s">
        <v>541</v>
      </c>
      <c r="K310" s="165"/>
      <c r="L310" s="25" t="s">
        <v>542</v>
      </c>
      <c r="M310" s="33" t="s">
        <v>177</v>
      </c>
      <c r="N310" s="48">
        <v>251</v>
      </c>
      <c r="O310" s="2"/>
      <c r="P310" s="94">
        <v>-127588.23</v>
      </c>
      <c r="Q310" s="2"/>
      <c r="R310" s="2"/>
      <c r="S310" s="98"/>
      <c r="T310" s="3"/>
      <c r="U310" s="4"/>
      <c r="V310" s="5"/>
      <c r="W310" s="5"/>
      <c r="X310" s="6"/>
      <c r="Y310" s="6"/>
    </row>
    <row r="311" spans="1:25" ht="103.5" customHeight="1" x14ac:dyDescent="0.25">
      <c r="A311" s="37" t="s">
        <v>651</v>
      </c>
      <c r="B311" s="162" t="s">
        <v>148</v>
      </c>
      <c r="C311" s="163"/>
      <c r="D311" s="163"/>
      <c r="E311" s="164"/>
      <c r="F311" s="29"/>
      <c r="G311" s="29"/>
      <c r="H311" s="29"/>
      <c r="I311" s="29"/>
      <c r="J311" s="166" t="s">
        <v>156</v>
      </c>
      <c r="K311" s="167"/>
      <c r="L311" s="25" t="s">
        <v>148</v>
      </c>
      <c r="M311" s="33" t="s">
        <v>48</v>
      </c>
      <c r="N311" s="48">
        <v>252</v>
      </c>
      <c r="O311" s="2">
        <v>0</v>
      </c>
      <c r="P311" s="94">
        <v>-50423.76</v>
      </c>
      <c r="Q311" s="2">
        <v>0</v>
      </c>
      <c r="R311" s="2">
        <v>0</v>
      </c>
      <c r="S311" s="98">
        <v>0</v>
      </c>
      <c r="T311" s="3"/>
      <c r="U311" s="4"/>
      <c r="V311" s="5"/>
      <c r="W311" s="5"/>
      <c r="X311" s="6"/>
      <c r="Y311" s="6"/>
    </row>
    <row r="312" spans="1:25" ht="96.75" customHeight="1" x14ac:dyDescent="0.25">
      <c r="A312" s="104" t="s">
        <v>658</v>
      </c>
      <c r="B312" s="221" t="s">
        <v>149</v>
      </c>
      <c r="C312" s="222"/>
      <c r="D312" s="222"/>
      <c r="E312" s="223"/>
      <c r="F312" s="99"/>
      <c r="G312" s="99"/>
      <c r="H312" s="99"/>
      <c r="I312" s="99"/>
      <c r="J312" s="236" t="s">
        <v>157</v>
      </c>
      <c r="K312" s="236" t="s">
        <v>152</v>
      </c>
      <c r="L312" s="100" t="s">
        <v>149</v>
      </c>
      <c r="M312" s="93" t="s">
        <v>164</v>
      </c>
      <c r="N312" s="101">
        <v>253</v>
      </c>
      <c r="O312" s="94">
        <v>0</v>
      </c>
      <c r="P312" s="94">
        <v>-51188.38</v>
      </c>
      <c r="Q312" s="94">
        <v>0</v>
      </c>
      <c r="R312" s="94">
        <v>0</v>
      </c>
      <c r="S312" s="102">
        <v>0</v>
      </c>
      <c r="T312" s="3"/>
      <c r="U312" s="4"/>
      <c r="V312" s="5"/>
      <c r="W312" s="5"/>
      <c r="X312" s="6"/>
      <c r="Y312" s="6"/>
    </row>
    <row r="313" spans="1:25" ht="84.75" customHeight="1" x14ac:dyDescent="0.25">
      <c r="A313" s="104" t="s">
        <v>658</v>
      </c>
      <c r="B313" s="221" t="s">
        <v>543</v>
      </c>
      <c r="C313" s="222"/>
      <c r="D313" s="222"/>
      <c r="E313" s="223"/>
      <c r="F313" s="99"/>
      <c r="G313" s="99"/>
      <c r="H313" s="99"/>
      <c r="I313" s="99"/>
      <c r="J313" s="236" t="s">
        <v>544</v>
      </c>
      <c r="K313" s="236"/>
      <c r="L313" s="100" t="s">
        <v>543</v>
      </c>
      <c r="M313" s="93" t="s">
        <v>164</v>
      </c>
      <c r="N313" s="101">
        <v>254</v>
      </c>
      <c r="O313" s="94"/>
      <c r="P313" s="94">
        <v>-274.89</v>
      </c>
      <c r="Q313" s="94"/>
      <c r="R313" s="94"/>
      <c r="S313" s="102"/>
      <c r="T313" s="3"/>
      <c r="U313" s="4"/>
      <c r="V313" s="5"/>
      <c r="W313" s="5"/>
      <c r="X313" s="6"/>
      <c r="Y313" s="6"/>
    </row>
    <row r="314" spans="1:25" ht="206.25" customHeight="1" x14ac:dyDescent="0.25">
      <c r="A314" s="104" t="s">
        <v>658</v>
      </c>
      <c r="B314" s="221" t="s">
        <v>306</v>
      </c>
      <c r="C314" s="222"/>
      <c r="D314" s="222"/>
      <c r="E314" s="223"/>
      <c r="F314" s="99"/>
      <c r="G314" s="99"/>
      <c r="H314" s="99"/>
      <c r="I314" s="99"/>
      <c r="J314" s="236" t="s">
        <v>307</v>
      </c>
      <c r="K314" s="236" t="s">
        <v>153</v>
      </c>
      <c r="L314" s="100" t="s">
        <v>308</v>
      </c>
      <c r="M314" s="93" t="s">
        <v>164</v>
      </c>
      <c r="N314" s="101">
        <v>255</v>
      </c>
      <c r="O314" s="94">
        <v>0</v>
      </c>
      <c r="P314" s="94">
        <v>-17064.79</v>
      </c>
      <c r="Q314" s="94">
        <v>0</v>
      </c>
      <c r="R314" s="94">
        <v>0</v>
      </c>
      <c r="S314" s="102">
        <v>0</v>
      </c>
      <c r="T314" s="3"/>
      <c r="U314" s="4"/>
      <c r="V314" s="5"/>
      <c r="W314" s="5"/>
      <c r="X314" s="6"/>
      <c r="Y314" s="6"/>
    </row>
    <row r="315" spans="1:25" ht="131.25" customHeight="1" x14ac:dyDescent="0.25">
      <c r="A315" s="104" t="s">
        <v>651</v>
      </c>
      <c r="B315" s="221" t="s">
        <v>150</v>
      </c>
      <c r="C315" s="222"/>
      <c r="D315" s="222"/>
      <c r="E315" s="223"/>
      <c r="F315" s="99"/>
      <c r="G315" s="99"/>
      <c r="H315" s="99"/>
      <c r="I315" s="99"/>
      <c r="J315" s="236" t="s">
        <v>158</v>
      </c>
      <c r="K315" s="236" t="s">
        <v>154</v>
      </c>
      <c r="L315" s="100" t="s">
        <v>150</v>
      </c>
      <c r="M315" s="93" t="s">
        <v>48</v>
      </c>
      <c r="N315" s="101">
        <v>256</v>
      </c>
      <c r="O315" s="94">
        <v>0</v>
      </c>
      <c r="P315" s="94">
        <v>-155259.75</v>
      </c>
      <c r="Q315" s="94">
        <v>0</v>
      </c>
      <c r="R315" s="94">
        <v>0</v>
      </c>
      <c r="S315" s="102">
        <v>0</v>
      </c>
      <c r="T315" s="3"/>
      <c r="U315" s="4"/>
      <c r="V315" s="5"/>
      <c r="W315" s="5"/>
      <c r="X315" s="6"/>
      <c r="Y315" s="6"/>
    </row>
    <row r="316" spans="1:25" ht="141.75" customHeight="1" x14ac:dyDescent="0.25">
      <c r="A316" s="104" t="s">
        <v>651</v>
      </c>
      <c r="B316" s="221" t="s">
        <v>545</v>
      </c>
      <c r="C316" s="222"/>
      <c r="D316" s="222"/>
      <c r="E316" s="223"/>
      <c r="F316" s="99"/>
      <c r="G316" s="99"/>
      <c r="H316" s="99"/>
      <c r="I316" s="99"/>
      <c r="J316" s="236" t="s">
        <v>546</v>
      </c>
      <c r="K316" s="236"/>
      <c r="L316" s="100" t="s">
        <v>545</v>
      </c>
      <c r="M316" s="93" t="s">
        <v>48</v>
      </c>
      <c r="N316" s="101">
        <v>257</v>
      </c>
      <c r="O316" s="94">
        <v>0</v>
      </c>
      <c r="P316" s="94">
        <v>-98028.11</v>
      </c>
      <c r="Q316" s="94">
        <v>0</v>
      </c>
      <c r="R316" s="94">
        <v>0</v>
      </c>
      <c r="S316" s="102">
        <v>0</v>
      </c>
      <c r="T316" s="3"/>
      <c r="U316" s="4"/>
      <c r="V316" s="5"/>
      <c r="W316" s="5"/>
      <c r="X316" s="6"/>
      <c r="Y316" s="6"/>
    </row>
    <row r="317" spans="1:25" ht="73.5" customHeight="1" x14ac:dyDescent="0.25">
      <c r="A317" s="104" t="s">
        <v>659</v>
      </c>
      <c r="B317" s="221" t="s">
        <v>309</v>
      </c>
      <c r="C317" s="222"/>
      <c r="D317" s="222"/>
      <c r="E317" s="223"/>
      <c r="F317" s="99"/>
      <c r="G317" s="99"/>
      <c r="H317" s="99"/>
      <c r="I317" s="99"/>
      <c r="J317" s="236" t="s">
        <v>159</v>
      </c>
      <c r="K317" s="236" t="s">
        <v>155</v>
      </c>
      <c r="L317" s="100" t="s">
        <v>151</v>
      </c>
      <c r="M317" s="93" t="s">
        <v>177</v>
      </c>
      <c r="N317" s="101">
        <v>258</v>
      </c>
      <c r="O317" s="94">
        <v>0</v>
      </c>
      <c r="P317" s="94">
        <v>-1384319.17</v>
      </c>
      <c r="Q317" s="94">
        <v>0</v>
      </c>
      <c r="R317" s="94">
        <v>0</v>
      </c>
      <c r="S317" s="102">
        <v>0</v>
      </c>
      <c r="T317" s="3"/>
      <c r="U317" s="4"/>
      <c r="V317" s="5"/>
      <c r="W317" s="5"/>
      <c r="X317" s="6"/>
      <c r="Y317" s="6"/>
    </row>
    <row r="318" spans="1:25" ht="80.25" customHeight="1" x14ac:dyDescent="0.25">
      <c r="A318" s="104" t="s">
        <v>651</v>
      </c>
      <c r="B318" s="221" t="s">
        <v>309</v>
      </c>
      <c r="C318" s="222"/>
      <c r="D318" s="222"/>
      <c r="E318" s="223"/>
      <c r="F318" s="99"/>
      <c r="G318" s="99"/>
      <c r="H318" s="99"/>
      <c r="I318" s="99"/>
      <c r="J318" s="236" t="s">
        <v>160</v>
      </c>
      <c r="K318" s="236" t="s">
        <v>155</v>
      </c>
      <c r="L318" s="100" t="s">
        <v>151</v>
      </c>
      <c r="M318" s="93" t="s">
        <v>48</v>
      </c>
      <c r="N318" s="101">
        <v>259</v>
      </c>
      <c r="O318" s="94">
        <v>0</v>
      </c>
      <c r="P318" s="94">
        <v>-2394481.0499999998</v>
      </c>
      <c r="Q318" s="94">
        <v>0</v>
      </c>
      <c r="R318" s="94">
        <v>0</v>
      </c>
      <c r="S318" s="102">
        <v>0</v>
      </c>
      <c r="T318" s="3"/>
      <c r="U318" s="4"/>
      <c r="V318" s="5"/>
      <c r="W318" s="5"/>
      <c r="X318" s="6"/>
      <c r="Y318" s="6"/>
    </row>
    <row r="319" spans="1:25" ht="95.25" customHeight="1" thickBot="1" x14ac:dyDescent="0.3">
      <c r="A319" s="104" t="s">
        <v>658</v>
      </c>
      <c r="B319" s="221" t="s">
        <v>309</v>
      </c>
      <c r="C319" s="222"/>
      <c r="D319" s="222"/>
      <c r="E319" s="223"/>
      <c r="F319" s="99"/>
      <c r="G319" s="99"/>
      <c r="H319" s="99"/>
      <c r="I319" s="99"/>
      <c r="J319" s="236" t="s">
        <v>161</v>
      </c>
      <c r="K319" s="236" t="s">
        <v>155</v>
      </c>
      <c r="L319" s="100" t="s">
        <v>151</v>
      </c>
      <c r="M319" s="93" t="s">
        <v>164</v>
      </c>
      <c r="N319" s="101">
        <v>260</v>
      </c>
      <c r="O319" s="94">
        <v>0</v>
      </c>
      <c r="P319" s="94">
        <v>-42034.03</v>
      </c>
      <c r="Q319" s="94">
        <v>0</v>
      </c>
      <c r="R319" s="94">
        <v>0</v>
      </c>
      <c r="S319" s="102">
        <v>0</v>
      </c>
      <c r="T319" s="3"/>
      <c r="U319" s="4"/>
      <c r="V319" s="5"/>
      <c r="W319" s="5"/>
      <c r="X319" s="6"/>
      <c r="Y319" s="6"/>
    </row>
    <row r="320" spans="1:25" ht="39.75" customHeight="1" thickBot="1" x14ac:dyDescent="0.3">
      <c r="A320" s="61"/>
      <c r="B320" s="169"/>
      <c r="C320" s="170"/>
      <c r="D320" s="171"/>
      <c r="E320" s="62"/>
      <c r="F320" s="63"/>
      <c r="G320" s="63"/>
      <c r="H320" s="63"/>
      <c r="I320" s="63"/>
      <c r="J320" s="172"/>
      <c r="K320" s="172"/>
      <c r="L320" s="64"/>
      <c r="M320" s="65" t="s">
        <v>46</v>
      </c>
      <c r="N320" s="66"/>
      <c r="O320" s="26">
        <f>SUM(O16:O319)</f>
        <v>1580437825.7099996</v>
      </c>
      <c r="P320" s="26">
        <f>SUM(P16:P319)</f>
        <v>1144229867.9899998</v>
      </c>
      <c r="Q320" s="26">
        <f>SUM(Q16:Q319)</f>
        <v>1415549322.9999995</v>
      </c>
      <c r="R320" s="26">
        <f>SUM(R16:R319)</f>
        <v>1250867251.0199997</v>
      </c>
      <c r="S320" s="26">
        <f>SUM(S16:S319)</f>
        <v>1189965648.6699996</v>
      </c>
      <c r="T320" s="26"/>
    </row>
    <row r="321" spans="1:19" ht="15" customHeight="1" x14ac:dyDescent="0.25">
      <c r="A321" s="67"/>
      <c r="B321" s="68"/>
      <c r="C321" s="68"/>
      <c r="D321" s="68"/>
      <c r="E321" s="68"/>
      <c r="F321" s="68"/>
      <c r="G321" s="68"/>
      <c r="H321" s="68"/>
      <c r="I321" s="68"/>
      <c r="J321" s="68"/>
      <c r="K321" s="68"/>
      <c r="L321" s="68"/>
      <c r="M321" s="68"/>
      <c r="N321" s="68"/>
      <c r="O321" s="69"/>
      <c r="P321" s="69"/>
      <c r="Q321" s="69">
        <v>1414315243.01</v>
      </c>
      <c r="R321" s="69">
        <v>1250867251.02</v>
      </c>
      <c r="S321" s="69">
        <v>1189965648.6700001</v>
      </c>
    </row>
    <row r="322" spans="1:19" ht="15" customHeight="1" x14ac:dyDescent="0.25">
      <c r="A322" s="70"/>
      <c r="B322" s="70"/>
      <c r="C322" s="70"/>
      <c r="D322" s="70"/>
      <c r="E322" s="70"/>
      <c r="F322" s="70"/>
      <c r="G322" s="70"/>
      <c r="H322" s="70"/>
      <c r="I322" s="70"/>
      <c r="J322" s="70"/>
      <c r="K322" s="70"/>
      <c r="L322" s="71"/>
      <c r="M322" s="72"/>
      <c r="N322" s="70"/>
      <c r="O322" s="73"/>
      <c r="P322" s="73"/>
      <c r="Q322" s="119">
        <f>Q321-Q320</f>
        <v>-1234079.9899995327</v>
      </c>
      <c r="R322" s="119">
        <f t="shared" ref="R322:S322" si="0">R321-R320</f>
        <v>0</v>
      </c>
      <c r="S322" s="119">
        <f t="shared" si="0"/>
        <v>0</v>
      </c>
    </row>
    <row r="323" spans="1:19" ht="52.5" customHeight="1" x14ac:dyDescent="0.3">
      <c r="A323" s="173" t="s">
        <v>165</v>
      </c>
      <c r="B323" s="173"/>
      <c r="C323" s="173"/>
      <c r="D323" s="173"/>
      <c r="E323" s="74"/>
      <c r="F323" s="74"/>
      <c r="G323" s="74"/>
      <c r="H323" s="74"/>
      <c r="I323" s="74"/>
      <c r="J323" s="74"/>
      <c r="K323" s="74"/>
      <c r="L323" s="74"/>
      <c r="N323" s="75"/>
      <c r="O323" s="174" t="s">
        <v>550</v>
      </c>
      <c r="P323" s="175"/>
      <c r="Q323" s="76"/>
      <c r="R323" s="76"/>
      <c r="S323" s="76"/>
    </row>
    <row r="324" spans="1:19" ht="15" customHeight="1" x14ac:dyDescent="0.25">
      <c r="A324" s="176" t="s">
        <v>17</v>
      </c>
      <c r="B324" s="176"/>
      <c r="C324" s="77" t="s">
        <v>18</v>
      </c>
      <c r="D324" s="77"/>
      <c r="E324" s="77"/>
      <c r="F324" s="77"/>
      <c r="G324" s="77"/>
      <c r="H324" s="77"/>
      <c r="I324" s="77"/>
      <c r="J324" s="77"/>
      <c r="K324" s="77"/>
      <c r="L324" s="77"/>
      <c r="N324" s="78"/>
      <c r="O324" s="177" t="s">
        <v>19</v>
      </c>
      <c r="P324" s="177"/>
      <c r="Q324" s="79"/>
      <c r="R324" s="79"/>
      <c r="S324" s="79"/>
    </row>
    <row r="325" spans="1:19" ht="15" customHeight="1" x14ac:dyDescent="0.25">
      <c r="E325" s="40"/>
      <c r="F325" s="40"/>
      <c r="G325" s="40"/>
      <c r="H325" s="40"/>
      <c r="I325" s="40"/>
      <c r="K325" s="40"/>
      <c r="L325" s="40"/>
      <c r="M325" s="40"/>
      <c r="N325" s="40"/>
      <c r="O325" s="80"/>
      <c r="P325" s="80"/>
      <c r="Q325" s="80"/>
      <c r="R325" s="80"/>
      <c r="S325" s="80"/>
    </row>
    <row r="326" spans="1:19" ht="15" customHeight="1" x14ac:dyDescent="0.25">
      <c r="A326" s="41"/>
      <c r="B326" s="168"/>
      <c r="C326" s="168"/>
      <c r="D326" s="168"/>
      <c r="E326" s="41" t="s">
        <v>20</v>
      </c>
      <c r="F326" s="41"/>
      <c r="G326" s="41"/>
      <c r="H326" s="41"/>
      <c r="I326" s="41"/>
      <c r="J326" s="40"/>
      <c r="K326" s="40"/>
      <c r="L326" s="40"/>
      <c r="M326" s="40"/>
      <c r="N326" s="40"/>
      <c r="O326" s="46"/>
      <c r="P326" s="46"/>
      <c r="Q326" s="46"/>
      <c r="R326" s="46"/>
      <c r="S326" s="46"/>
    </row>
    <row r="327" spans="1:19" ht="15" customHeight="1" x14ac:dyDescent="0.25">
      <c r="Q327" s="1"/>
    </row>
    <row r="328" spans="1:19" ht="15" customHeight="1" x14ac:dyDescent="0.25">
      <c r="Q328" s="31"/>
      <c r="R328" s="3"/>
      <c r="S328" s="3"/>
    </row>
    <row r="329" spans="1:19" ht="15" customHeight="1" x14ac:dyDescent="0.25">
      <c r="Q329" s="31"/>
      <c r="R329" s="3"/>
      <c r="S329" s="3"/>
    </row>
    <row r="330" spans="1:19" ht="15" customHeight="1" x14ac:dyDescent="0.25"/>
  </sheetData>
  <mergeCells count="643">
    <mergeCell ref="B254:E254"/>
    <mergeCell ref="J254:K254"/>
    <mergeCell ref="A324:B324"/>
    <mergeCell ref="O324:P324"/>
    <mergeCell ref="B326:D326"/>
    <mergeCell ref="B319:E319"/>
    <mergeCell ref="J319:K319"/>
    <mergeCell ref="B320:D320"/>
    <mergeCell ref="J320:K320"/>
    <mergeCell ref="A323:D323"/>
    <mergeCell ref="O323:P323"/>
    <mergeCell ref="B316:E316"/>
    <mergeCell ref="J316:K316"/>
    <mergeCell ref="B317:E317"/>
    <mergeCell ref="J317:K317"/>
    <mergeCell ref="B318:E318"/>
    <mergeCell ref="J318:K318"/>
    <mergeCell ref="B313:E313"/>
    <mergeCell ref="J313:K313"/>
    <mergeCell ref="B314:E314"/>
    <mergeCell ref="J314:K314"/>
    <mergeCell ref="B315:E315"/>
    <mergeCell ref="J315:K315"/>
    <mergeCell ref="B310:E310"/>
    <mergeCell ref="J310:K310"/>
    <mergeCell ref="B311:E311"/>
    <mergeCell ref="J311:K311"/>
    <mergeCell ref="B312:E312"/>
    <mergeCell ref="J312:K312"/>
    <mergeCell ref="B308:E308"/>
    <mergeCell ref="J308:K308"/>
    <mergeCell ref="B309:E309"/>
    <mergeCell ref="J309:K309"/>
    <mergeCell ref="B304:E304"/>
    <mergeCell ref="J304:K304"/>
    <mergeCell ref="B305:E305"/>
    <mergeCell ref="J305:K305"/>
    <mergeCell ref="B306:E306"/>
    <mergeCell ref="J306:K306"/>
    <mergeCell ref="B300:E300"/>
    <mergeCell ref="J300:K300"/>
    <mergeCell ref="B302:E302"/>
    <mergeCell ref="J302:K302"/>
    <mergeCell ref="B303:E303"/>
    <mergeCell ref="J303:K303"/>
    <mergeCell ref="B301:E301"/>
    <mergeCell ref="J301:K301"/>
    <mergeCell ref="B297:E297"/>
    <mergeCell ref="J297:K297"/>
    <mergeCell ref="B298:E298"/>
    <mergeCell ref="J298:K298"/>
    <mergeCell ref="B299:E299"/>
    <mergeCell ref="J299:K299"/>
    <mergeCell ref="B294:E294"/>
    <mergeCell ref="J294:K294"/>
    <mergeCell ref="B295:E295"/>
    <mergeCell ref="J295:K295"/>
    <mergeCell ref="B296:E296"/>
    <mergeCell ref="J296:K296"/>
    <mergeCell ref="B291:E291"/>
    <mergeCell ref="J291:K291"/>
    <mergeCell ref="B292:E292"/>
    <mergeCell ref="J292:K292"/>
    <mergeCell ref="B293:E293"/>
    <mergeCell ref="J293:K293"/>
    <mergeCell ref="B288:E288"/>
    <mergeCell ref="J288:K288"/>
    <mergeCell ref="B289:E289"/>
    <mergeCell ref="J289:K289"/>
    <mergeCell ref="B290:E290"/>
    <mergeCell ref="J290:K290"/>
    <mergeCell ref="B284:E284"/>
    <mergeCell ref="J284:K284"/>
    <mergeCell ref="B285:E285"/>
    <mergeCell ref="J285:K285"/>
    <mergeCell ref="B286:D286"/>
    <mergeCell ref="J286:K286"/>
    <mergeCell ref="B281:E281"/>
    <mergeCell ref="J281:K281"/>
    <mergeCell ref="B282:E282"/>
    <mergeCell ref="J282:K282"/>
    <mergeCell ref="B283:E283"/>
    <mergeCell ref="J283:K283"/>
    <mergeCell ref="B278:E278"/>
    <mergeCell ref="J278:K278"/>
    <mergeCell ref="B279:E279"/>
    <mergeCell ref="J279:K279"/>
    <mergeCell ref="B280:E280"/>
    <mergeCell ref="J280:K280"/>
    <mergeCell ref="B275:E275"/>
    <mergeCell ref="J275:K275"/>
    <mergeCell ref="B276:E276"/>
    <mergeCell ref="J276:K276"/>
    <mergeCell ref="B277:E277"/>
    <mergeCell ref="J277:K277"/>
    <mergeCell ref="B272:E272"/>
    <mergeCell ref="J272:K272"/>
    <mergeCell ref="B273:E273"/>
    <mergeCell ref="J273:K273"/>
    <mergeCell ref="B274:E274"/>
    <mergeCell ref="J274:K274"/>
    <mergeCell ref="B269:E269"/>
    <mergeCell ref="J269:K269"/>
    <mergeCell ref="B270:E270"/>
    <mergeCell ref="J270:K270"/>
    <mergeCell ref="B271:E271"/>
    <mergeCell ref="J271:K271"/>
    <mergeCell ref="B266:E266"/>
    <mergeCell ref="J266:K266"/>
    <mergeCell ref="B267:E267"/>
    <mergeCell ref="J267:K267"/>
    <mergeCell ref="B268:E268"/>
    <mergeCell ref="J268:K268"/>
    <mergeCell ref="B261:E261"/>
    <mergeCell ref="J261:K261"/>
    <mergeCell ref="B264:E264"/>
    <mergeCell ref="J264:K264"/>
    <mergeCell ref="B265:E265"/>
    <mergeCell ref="J265:K265"/>
    <mergeCell ref="B263:D263"/>
    <mergeCell ref="J263:K263"/>
    <mergeCell ref="B262:E262"/>
    <mergeCell ref="J262:K262"/>
    <mergeCell ref="B258:E258"/>
    <mergeCell ref="J258:K258"/>
    <mergeCell ref="B259:E259"/>
    <mergeCell ref="J259:K259"/>
    <mergeCell ref="B260:E260"/>
    <mergeCell ref="J260:K260"/>
    <mergeCell ref="B255:E255"/>
    <mergeCell ref="J255:K255"/>
    <mergeCell ref="B256:E256"/>
    <mergeCell ref="J256:K256"/>
    <mergeCell ref="B257:E257"/>
    <mergeCell ref="J257:K257"/>
    <mergeCell ref="B251:E251"/>
    <mergeCell ref="J251:K251"/>
    <mergeCell ref="B252:E252"/>
    <mergeCell ref="J252:K252"/>
    <mergeCell ref="B253:E253"/>
    <mergeCell ref="J253:K253"/>
    <mergeCell ref="B248:E248"/>
    <mergeCell ref="J248:K248"/>
    <mergeCell ref="B249:E249"/>
    <mergeCell ref="J249:K249"/>
    <mergeCell ref="B250:E250"/>
    <mergeCell ref="J250:K250"/>
    <mergeCell ref="B243:E243"/>
    <mergeCell ref="J243:K243"/>
    <mergeCell ref="B245:E245"/>
    <mergeCell ref="J245:K245"/>
    <mergeCell ref="B246:E246"/>
    <mergeCell ref="J246:K246"/>
    <mergeCell ref="B240:E240"/>
    <mergeCell ref="J240:K240"/>
    <mergeCell ref="B241:E241"/>
    <mergeCell ref="F241:G241"/>
    <mergeCell ref="J241:K241"/>
    <mergeCell ref="B242:E242"/>
    <mergeCell ref="J242:K242"/>
    <mergeCell ref="B244:D244"/>
    <mergeCell ref="J244:K244"/>
    <mergeCell ref="B237:E237"/>
    <mergeCell ref="J237:K237"/>
    <mergeCell ref="B238:E238"/>
    <mergeCell ref="J238:K238"/>
    <mergeCell ref="B239:E239"/>
    <mergeCell ref="J239:K239"/>
    <mergeCell ref="B234:E234"/>
    <mergeCell ref="J234:K234"/>
    <mergeCell ref="B235:E235"/>
    <mergeCell ref="J235:K235"/>
    <mergeCell ref="B236:E236"/>
    <mergeCell ref="J236:K236"/>
    <mergeCell ref="B228:E228"/>
    <mergeCell ref="J228:K228"/>
    <mergeCell ref="B230:E230"/>
    <mergeCell ref="J230:K230"/>
    <mergeCell ref="B232:E232"/>
    <mergeCell ref="J232:K232"/>
    <mergeCell ref="B224:E224"/>
    <mergeCell ref="J224:K224"/>
    <mergeCell ref="B225:E225"/>
    <mergeCell ref="J225:K225"/>
    <mergeCell ref="B226:E226"/>
    <mergeCell ref="J226:K226"/>
    <mergeCell ref="B227:E227"/>
    <mergeCell ref="J227:K227"/>
    <mergeCell ref="B229:E229"/>
    <mergeCell ref="J229:K229"/>
    <mergeCell ref="B221:E221"/>
    <mergeCell ref="J221:K221"/>
    <mergeCell ref="B222:E222"/>
    <mergeCell ref="J222:K222"/>
    <mergeCell ref="B223:E223"/>
    <mergeCell ref="J223:K223"/>
    <mergeCell ref="B218:E218"/>
    <mergeCell ref="J218:K218"/>
    <mergeCell ref="B219:E219"/>
    <mergeCell ref="J219:K219"/>
    <mergeCell ref="B220:E220"/>
    <mergeCell ref="J220:K220"/>
    <mergeCell ref="B214:E214"/>
    <mergeCell ref="J214:K214"/>
    <mergeCell ref="B216:E216"/>
    <mergeCell ref="J216:K216"/>
    <mergeCell ref="B217:E217"/>
    <mergeCell ref="J217:K217"/>
    <mergeCell ref="B210:E210"/>
    <mergeCell ref="J210:K210"/>
    <mergeCell ref="B211:E211"/>
    <mergeCell ref="J211:K211"/>
    <mergeCell ref="B212:E212"/>
    <mergeCell ref="J212:K212"/>
    <mergeCell ref="J215:K215"/>
    <mergeCell ref="B206:E206"/>
    <mergeCell ref="J206:K206"/>
    <mergeCell ref="B208:E208"/>
    <mergeCell ref="J208:K208"/>
    <mergeCell ref="B209:E209"/>
    <mergeCell ref="J209:K209"/>
    <mergeCell ref="B200:E200"/>
    <mergeCell ref="J200:K200"/>
    <mergeCell ref="B202:E202"/>
    <mergeCell ref="J202:K202"/>
    <mergeCell ref="B204:E204"/>
    <mergeCell ref="J204:K204"/>
    <mergeCell ref="J205:K205"/>
    <mergeCell ref="J207:K207"/>
    <mergeCell ref="B207:F207"/>
    <mergeCell ref="B205:F205"/>
    <mergeCell ref="B197:E197"/>
    <mergeCell ref="J197:K197"/>
    <mergeCell ref="B198:E198"/>
    <mergeCell ref="J198:K198"/>
    <mergeCell ref="B199:E199"/>
    <mergeCell ref="J199:K199"/>
    <mergeCell ref="B194:E194"/>
    <mergeCell ref="J194:K194"/>
    <mergeCell ref="B195:E195"/>
    <mergeCell ref="J195:K195"/>
    <mergeCell ref="B196:E196"/>
    <mergeCell ref="J196:K196"/>
    <mergeCell ref="B191:E191"/>
    <mergeCell ref="J191:K191"/>
    <mergeCell ref="B192:E192"/>
    <mergeCell ref="J192:K192"/>
    <mergeCell ref="B193:E193"/>
    <mergeCell ref="J193:K193"/>
    <mergeCell ref="B186:E186"/>
    <mergeCell ref="J186:K186"/>
    <mergeCell ref="B187:E187"/>
    <mergeCell ref="J187:K187"/>
    <mergeCell ref="B188:E188"/>
    <mergeCell ref="J188:K188"/>
    <mergeCell ref="B183:E183"/>
    <mergeCell ref="J183:K183"/>
    <mergeCell ref="B184:E184"/>
    <mergeCell ref="J184:K184"/>
    <mergeCell ref="B185:E185"/>
    <mergeCell ref="J185:K185"/>
    <mergeCell ref="B178:E178"/>
    <mergeCell ref="J178:K178"/>
    <mergeCell ref="B180:E180"/>
    <mergeCell ref="J180:K180"/>
    <mergeCell ref="B182:E182"/>
    <mergeCell ref="J182:K182"/>
    <mergeCell ref="B175:E175"/>
    <mergeCell ref="J175:K175"/>
    <mergeCell ref="B176:E176"/>
    <mergeCell ref="J176:K176"/>
    <mergeCell ref="B177:E177"/>
    <mergeCell ref="J177:K177"/>
    <mergeCell ref="B170:E170"/>
    <mergeCell ref="J170:K170"/>
    <mergeCell ref="B172:E172"/>
    <mergeCell ref="J172:K172"/>
    <mergeCell ref="B174:E174"/>
    <mergeCell ref="J174:K174"/>
    <mergeCell ref="B173:F173"/>
    <mergeCell ref="B171:F171"/>
    <mergeCell ref="B167:E167"/>
    <mergeCell ref="J167:K167"/>
    <mergeCell ref="B168:E168"/>
    <mergeCell ref="J168:K168"/>
    <mergeCell ref="B169:E169"/>
    <mergeCell ref="J169:K169"/>
    <mergeCell ref="B162:E162"/>
    <mergeCell ref="J162:K162"/>
    <mergeCell ref="B164:E164"/>
    <mergeCell ref="J164:K164"/>
    <mergeCell ref="B166:E166"/>
    <mergeCell ref="J166:K166"/>
    <mergeCell ref="B159:E159"/>
    <mergeCell ref="J159:K159"/>
    <mergeCell ref="B160:E160"/>
    <mergeCell ref="J160:K160"/>
    <mergeCell ref="B161:E161"/>
    <mergeCell ref="J161:K161"/>
    <mergeCell ref="B156:E156"/>
    <mergeCell ref="J156:K156"/>
    <mergeCell ref="B157:E157"/>
    <mergeCell ref="J157:K157"/>
    <mergeCell ref="B158:E158"/>
    <mergeCell ref="J158:K158"/>
    <mergeCell ref="B153:E153"/>
    <mergeCell ref="J153:K153"/>
    <mergeCell ref="B154:E154"/>
    <mergeCell ref="J154:K154"/>
    <mergeCell ref="B155:E155"/>
    <mergeCell ref="J155:K155"/>
    <mergeCell ref="B148:E148"/>
    <mergeCell ref="J148:K148"/>
    <mergeCell ref="B150:E150"/>
    <mergeCell ref="J150:K150"/>
    <mergeCell ref="B152:E152"/>
    <mergeCell ref="J152:K152"/>
    <mergeCell ref="J140:K140"/>
    <mergeCell ref="B141:E141"/>
    <mergeCell ref="J141:K141"/>
    <mergeCell ref="B142:E142"/>
    <mergeCell ref="J142:K142"/>
    <mergeCell ref="B144:E144"/>
    <mergeCell ref="J144:K144"/>
    <mergeCell ref="B146:E146"/>
    <mergeCell ref="J146:K146"/>
    <mergeCell ref="B127:E127"/>
    <mergeCell ref="J127:K127"/>
    <mergeCell ref="J126:K126"/>
    <mergeCell ref="B134:E134"/>
    <mergeCell ref="J134:K134"/>
    <mergeCell ref="B131:E131"/>
    <mergeCell ref="J131:K131"/>
    <mergeCell ref="B132:E132"/>
    <mergeCell ref="J132:K132"/>
    <mergeCell ref="B133:E133"/>
    <mergeCell ref="J133:K133"/>
    <mergeCell ref="B128:E128"/>
    <mergeCell ref="B103:E103"/>
    <mergeCell ref="J103:K103"/>
    <mergeCell ref="B105:E105"/>
    <mergeCell ref="J105:K105"/>
    <mergeCell ref="J107:K107"/>
    <mergeCell ref="J106:K106"/>
    <mergeCell ref="J110:K110"/>
    <mergeCell ref="B116:D116"/>
    <mergeCell ref="J116:K116"/>
    <mergeCell ref="B113:D113"/>
    <mergeCell ref="J113:K113"/>
    <mergeCell ref="J114:K114"/>
    <mergeCell ref="B115:D115"/>
    <mergeCell ref="J115:K115"/>
    <mergeCell ref="B98:E98"/>
    <mergeCell ref="J98:K98"/>
    <mergeCell ref="B100:E100"/>
    <mergeCell ref="J100:K100"/>
    <mergeCell ref="B101:E101"/>
    <mergeCell ref="J101:K101"/>
    <mergeCell ref="B92:E92"/>
    <mergeCell ref="J92:K92"/>
    <mergeCell ref="B93:E93"/>
    <mergeCell ref="J93:K93"/>
    <mergeCell ref="B95:E95"/>
    <mergeCell ref="J95:K95"/>
    <mergeCell ref="B96:E96"/>
    <mergeCell ref="J96:K96"/>
    <mergeCell ref="B99:E99"/>
    <mergeCell ref="J99:K99"/>
    <mergeCell ref="J94:K94"/>
    <mergeCell ref="J97:K97"/>
    <mergeCell ref="B97:F97"/>
    <mergeCell ref="B94:F94"/>
    <mergeCell ref="B84:E84"/>
    <mergeCell ref="J84:K84"/>
    <mergeCell ref="J88:K88"/>
    <mergeCell ref="B91:E91"/>
    <mergeCell ref="J91:K91"/>
    <mergeCell ref="B78:E78"/>
    <mergeCell ref="J78:K78"/>
    <mergeCell ref="B79:E79"/>
    <mergeCell ref="J79:K79"/>
    <mergeCell ref="B81:E81"/>
    <mergeCell ref="J81:K81"/>
    <mergeCell ref="B80:E80"/>
    <mergeCell ref="J80:K80"/>
    <mergeCell ref="J83:K83"/>
    <mergeCell ref="B83:F83"/>
    <mergeCell ref="B82:E82"/>
    <mergeCell ref="J82:K82"/>
    <mergeCell ref="B85:E85"/>
    <mergeCell ref="J85:K85"/>
    <mergeCell ref="B86:E86"/>
    <mergeCell ref="J86:K86"/>
    <mergeCell ref="B87:E87"/>
    <mergeCell ref="J87:K87"/>
    <mergeCell ref="B88:E88"/>
    <mergeCell ref="B75:E75"/>
    <mergeCell ref="J75:K75"/>
    <mergeCell ref="B76:E76"/>
    <mergeCell ref="J76:K76"/>
    <mergeCell ref="B77:E77"/>
    <mergeCell ref="J77:K77"/>
    <mergeCell ref="B68:E68"/>
    <mergeCell ref="J68:K68"/>
    <mergeCell ref="B70:E70"/>
    <mergeCell ref="J70:K70"/>
    <mergeCell ref="B71:E71"/>
    <mergeCell ref="J71:K71"/>
    <mergeCell ref="B69:E69"/>
    <mergeCell ref="J69:K69"/>
    <mergeCell ref="B72:E72"/>
    <mergeCell ref="J72:K72"/>
    <mergeCell ref="B73:E73"/>
    <mergeCell ref="J73:K73"/>
    <mergeCell ref="B74:E74"/>
    <mergeCell ref="J74:K74"/>
    <mergeCell ref="B65:E65"/>
    <mergeCell ref="J65:K65"/>
    <mergeCell ref="B66:E66"/>
    <mergeCell ref="J66:K66"/>
    <mergeCell ref="B67:E67"/>
    <mergeCell ref="J67:K67"/>
    <mergeCell ref="B62:E62"/>
    <mergeCell ref="J62:K62"/>
    <mergeCell ref="B63:E63"/>
    <mergeCell ref="J63:K63"/>
    <mergeCell ref="B64:E64"/>
    <mergeCell ref="J64:K64"/>
    <mergeCell ref="B58:E58"/>
    <mergeCell ref="J58:K58"/>
    <mergeCell ref="B59:E59"/>
    <mergeCell ref="J59:K59"/>
    <mergeCell ref="B61:E61"/>
    <mergeCell ref="J61:K61"/>
    <mergeCell ref="B55:E55"/>
    <mergeCell ref="J55:K55"/>
    <mergeCell ref="B56:E56"/>
    <mergeCell ref="J56:K56"/>
    <mergeCell ref="B57:E57"/>
    <mergeCell ref="J57:K57"/>
    <mergeCell ref="B60:E60"/>
    <mergeCell ref="J60:K60"/>
    <mergeCell ref="B52:E52"/>
    <mergeCell ref="J52:K52"/>
    <mergeCell ref="B53:E53"/>
    <mergeCell ref="J53:K53"/>
    <mergeCell ref="B54:E54"/>
    <mergeCell ref="J54:K54"/>
    <mergeCell ref="B49:E49"/>
    <mergeCell ref="J49:K49"/>
    <mergeCell ref="B50:E50"/>
    <mergeCell ref="J50:K50"/>
    <mergeCell ref="B51:E51"/>
    <mergeCell ref="F51:G51"/>
    <mergeCell ref="J51:K51"/>
    <mergeCell ref="B46:E46"/>
    <mergeCell ref="J46:K46"/>
    <mergeCell ref="B47:E47"/>
    <mergeCell ref="J47:K47"/>
    <mergeCell ref="B48:E48"/>
    <mergeCell ref="J48:K48"/>
    <mergeCell ref="B43:F43"/>
    <mergeCell ref="J43:K43"/>
    <mergeCell ref="B44:E44"/>
    <mergeCell ref="J44:K44"/>
    <mergeCell ref="B45:E45"/>
    <mergeCell ref="J45:K45"/>
    <mergeCell ref="B40:E40"/>
    <mergeCell ref="J40:K40"/>
    <mergeCell ref="B41:E41"/>
    <mergeCell ref="J41:K41"/>
    <mergeCell ref="B42:D42"/>
    <mergeCell ref="J42:K42"/>
    <mergeCell ref="B37:E37"/>
    <mergeCell ref="J37:K37"/>
    <mergeCell ref="B38:E38"/>
    <mergeCell ref="J38:K38"/>
    <mergeCell ref="B39:E39"/>
    <mergeCell ref="J39:K39"/>
    <mergeCell ref="B34:E34"/>
    <mergeCell ref="J34:K34"/>
    <mergeCell ref="B35:E35"/>
    <mergeCell ref="J35:K35"/>
    <mergeCell ref="B36:E36"/>
    <mergeCell ref="J36:K36"/>
    <mergeCell ref="B31:E31"/>
    <mergeCell ref="J31:K31"/>
    <mergeCell ref="B32:E32"/>
    <mergeCell ref="J32:K32"/>
    <mergeCell ref="B33:E33"/>
    <mergeCell ref="J33:K33"/>
    <mergeCell ref="B28:E28"/>
    <mergeCell ref="J28:K28"/>
    <mergeCell ref="B29:E29"/>
    <mergeCell ref="J29:K29"/>
    <mergeCell ref="B30:E30"/>
    <mergeCell ref="J30:K30"/>
    <mergeCell ref="B25:E25"/>
    <mergeCell ref="J25:K25"/>
    <mergeCell ref="B26:E26"/>
    <mergeCell ref="J26:K26"/>
    <mergeCell ref="B27:E27"/>
    <mergeCell ref="J27:K27"/>
    <mergeCell ref="B22:E22"/>
    <mergeCell ref="J22:K22"/>
    <mergeCell ref="B23:E23"/>
    <mergeCell ref="J23:K23"/>
    <mergeCell ref="B24:E24"/>
    <mergeCell ref="J24:K24"/>
    <mergeCell ref="B19:E19"/>
    <mergeCell ref="J19:K19"/>
    <mergeCell ref="B20:E20"/>
    <mergeCell ref="J20:K20"/>
    <mergeCell ref="B21:E21"/>
    <mergeCell ref="J21:K21"/>
    <mergeCell ref="Q12:S12"/>
    <mergeCell ref="J5:M5"/>
    <mergeCell ref="B16:E16"/>
    <mergeCell ref="J16:K16"/>
    <mergeCell ref="B17:E17"/>
    <mergeCell ref="J17:K17"/>
    <mergeCell ref="B18:E18"/>
    <mergeCell ref="J18:K18"/>
    <mergeCell ref="J13:K14"/>
    <mergeCell ref="L13:L14"/>
    <mergeCell ref="Q13:Q14"/>
    <mergeCell ref="B15:E15"/>
    <mergeCell ref="J15:K15"/>
    <mergeCell ref="B307:D307"/>
    <mergeCell ref="J307:K307"/>
    <mergeCell ref="Q1:S1"/>
    <mergeCell ref="A2:S2"/>
    <mergeCell ref="K3:O3"/>
    <mergeCell ref="A7:J8"/>
    <mergeCell ref="K7:Q8"/>
    <mergeCell ref="R7:R8"/>
    <mergeCell ref="S7:S8"/>
    <mergeCell ref="R13:R14"/>
    <mergeCell ref="S13:S14"/>
    <mergeCell ref="A9:J9"/>
    <mergeCell ref="K9:Q9"/>
    <mergeCell ref="A12:A14"/>
    <mergeCell ref="B12:E14"/>
    <mergeCell ref="J12:L12"/>
    <mergeCell ref="M12:M14"/>
    <mergeCell ref="N12:N14"/>
    <mergeCell ref="O12:O14"/>
    <mergeCell ref="P12:P14"/>
    <mergeCell ref="B126:F126"/>
    <mergeCell ref="B121:F121"/>
    <mergeCell ref="J171:K171"/>
    <mergeCell ref="J173:K173"/>
    <mergeCell ref="B124:E124"/>
    <mergeCell ref="J124:K124"/>
    <mergeCell ref="B125:E125"/>
    <mergeCell ref="X107:Y107"/>
    <mergeCell ref="B106:F106"/>
    <mergeCell ref="B110:F110"/>
    <mergeCell ref="B108:F108"/>
    <mergeCell ref="J108:K108"/>
    <mergeCell ref="B107:F107"/>
    <mergeCell ref="J121:K121"/>
    <mergeCell ref="B109:E109"/>
    <mergeCell ref="J109:K109"/>
    <mergeCell ref="B111:E111"/>
    <mergeCell ref="J111:K111"/>
    <mergeCell ref="B112:D112"/>
    <mergeCell ref="J112:K112"/>
    <mergeCell ref="B120:D120"/>
    <mergeCell ref="J120:K120"/>
    <mergeCell ref="J125:K125"/>
    <mergeCell ref="B89:E89"/>
    <mergeCell ref="J89:K89"/>
    <mergeCell ref="B90:E90"/>
    <mergeCell ref="J90:K90"/>
    <mergeCell ref="U127:V127"/>
    <mergeCell ref="J123:K123"/>
    <mergeCell ref="B233:E233"/>
    <mergeCell ref="J233:K233"/>
    <mergeCell ref="B247:E247"/>
    <mergeCell ref="J247:K247"/>
    <mergeCell ref="B149:E149"/>
    <mergeCell ref="J149:K149"/>
    <mergeCell ref="B181:E181"/>
    <mergeCell ref="J181:K181"/>
    <mergeCell ref="B189:E189"/>
    <mergeCell ref="J189:K189"/>
    <mergeCell ref="B190:E190"/>
    <mergeCell ref="J190:K190"/>
    <mergeCell ref="B201:E201"/>
    <mergeCell ref="J201:K201"/>
    <mergeCell ref="B203:E203"/>
    <mergeCell ref="J203:K203"/>
    <mergeCell ref="B213:E213"/>
    <mergeCell ref="J213:K213"/>
    <mergeCell ref="B287:D287"/>
    <mergeCell ref="J287:K287"/>
    <mergeCell ref="J128:K128"/>
    <mergeCell ref="B129:E129"/>
    <mergeCell ref="J129:K129"/>
    <mergeCell ref="B130:E130"/>
    <mergeCell ref="J130:K130"/>
    <mergeCell ref="B136:E136"/>
    <mergeCell ref="J136:K136"/>
    <mergeCell ref="B138:E138"/>
    <mergeCell ref="J138:K138"/>
    <mergeCell ref="B143:E143"/>
    <mergeCell ref="J143:K143"/>
    <mergeCell ref="B145:E145"/>
    <mergeCell ref="J145:K145"/>
    <mergeCell ref="B135:E135"/>
    <mergeCell ref="J135:K135"/>
    <mergeCell ref="B137:E137"/>
    <mergeCell ref="B147:E147"/>
    <mergeCell ref="J147:K147"/>
    <mergeCell ref="B139:E139"/>
    <mergeCell ref="J139:K139"/>
    <mergeCell ref="B215:E215"/>
    <mergeCell ref="B140:E140"/>
    <mergeCell ref="Z164:AA164"/>
    <mergeCell ref="B163:E163"/>
    <mergeCell ref="J163:K163"/>
    <mergeCell ref="B165:E165"/>
    <mergeCell ref="J165:K165"/>
    <mergeCell ref="B179:E179"/>
    <mergeCell ref="J179:K179"/>
    <mergeCell ref="B102:E102"/>
    <mergeCell ref="J102:K102"/>
    <mergeCell ref="B104:E104"/>
    <mergeCell ref="J104:K104"/>
    <mergeCell ref="B117:D117"/>
    <mergeCell ref="J117:K117"/>
    <mergeCell ref="B118:D118"/>
    <mergeCell ref="J118:K118"/>
    <mergeCell ref="B119:D119"/>
    <mergeCell ref="J119:K119"/>
    <mergeCell ref="B114:E114"/>
    <mergeCell ref="J137:K137"/>
    <mergeCell ref="B151:E151"/>
    <mergeCell ref="J151:K151"/>
    <mergeCell ref="B122:E122"/>
    <mergeCell ref="J122:K122"/>
    <mergeCell ref="B123:E123"/>
  </mergeCells>
  <pageMargins left="0.23622047244094491" right="0.23622047244094491" top="0.74803149606299213" bottom="0.35433070866141736" header="0.31496062992125984" footer="0.31496062992125984"/>
  <pageSetup paperSize="9" scale="5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РИД) 2025-2027 с поправками</vt:lpstr>
      <vt:lpstr>РИД) 2025-2027 </vt:lpstr>
      <vt:lpstr>'РИД) 2025-2027 '!Заголовки_для_печати</vt:lpstr>
      <vt:lpstr>'РИД) 2025-2027 с поправками'!Заголовки_для_печати</vt:lpstr>
      <vt:lpstr>'РИД) 2025-2027 '!Область_печати</vt:lpstr>
      <vt:lpstr>'РИД) 2025-2027 с поправками'!Область_печати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Самарина</dc:creator>
  <cp:lastModifiedBy>Буклова Е.И.</cp:lastModifiedBy>
  <cp:lastPrinted>2024-10-29T08:45:54Z</cp:lastPrinted>
  <dcterms:created xsi:type="dcterms:W3CDTF">2018-10-29T15:11:26Z</dcterms:created>
  <dcterms:modified xsi:type="dcterms:W3CDTF">2024-12-25T04:40:08Z</dcterms:modified>
</cp:coreProperties>
</file>