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090"/>
  </bookViews>
  <sheets>
    <sheet name="Доходы округ 2024 г. с имз." sheetId="1" r:id="rId1"/>
  </sheets>
  <definedNames>
    <definedName name="_xlnm._FilterDatabase" localSheetId="0" hidden="1">'Доходы округ 2024 г. с имз.'!$A$5:$T$135</definedName>
    <definedName name="_xlnm.Print_Area" localSheetId="0">'Доходы округ 2024 г. с имз.'!$A$1:$T$135</definedName>
  </definedNames>
  <calcPr calcId="145621"/>
</workbook>
</file>

<file path=xl/calcChain.xml><?xml version="1.0" encoding="utf-8"?>
<calcChain xmlns="http://schemas.openxmlformats.org/spreadsheetml/2006/main">
  <c r="T134" i="1" l="1"/>
  <c r="R134" i="1"/>
  <c r="P134" i="1"/>
  <c r="H134" i="1"/>
  <c r="T133" i="1"/>
  <c r="R133" i="1"/>
  <c r="P133" i="1"/>
  <c r="N133" i="1"/>
  <c r="L133" i="1"/>
  <c r="J133" i="1"/>
  <c r="H133" i="1"/>
  <c r="F133" i="1"/>
  <c r="D133" i="1"/>
  <c r="T132" i="1"/>
  <c r="R132" i="1"/>
  <c r="P132" i="1"/>
  <c r="N132" i="1"/>
  <c r="L132" i="1"/>
  <c r="J132" i="1"/>
  <c r="H132" i="1"/>
  <c r="F132" i="1"/>
  <c r="D132" i="1"/>
  <c r="T131" i="1"/>
  <c r="R131" i="1"/>
  <c r="P131" i="1"/>
  <c r="N131" i="1"/>
  <c r="L131" i="1"/>
  <c r="J131" i="1"/>
  <c r="H131" i="1"/>
  <c r="F131" i="1"/>
  <c r="D131" i="1"/>
  <c r="T130" i="1"/>
  <c r="S130" i="1"/>
  <c r="R130" i="1"/>
  <c r="P130" i="1"/>
  <c r="N130" i="1"/>
  <c r="L130" i="1"/>
  <c r="J130" i="1"/>
  <c r="H130" i="1"/>
  <c r="F130" i="1"/>
  <c r="D130" i="1"/>
  <c r="T129" i="1"/>
  <c r="S129" i="1"/>
  <c r="R129" i="1"/>
  <c r="P129" i="1"/>
  <c r="N129" i="1"/>
  <c r="L129" i="1"/>
  <c r="J129" i="1"/>
  <c r="H129" i="1"/>
  <c r="F129" i="1"/>
  <c r="D129" i="1"/>
  <c r="T128" i="1"/>
  <c r="R128" i="1"/>
  <c r="P128" i="1"/>
  <c r="H128" i="1"/>
  <c r="T127" i="1"/>
  <c r="R127" i="1"/>
  <c r="P127" i="1"/>
  <c r="N127" i="1"/>
  <c r="L127" i="1"/>
  <c r="J127" i="1"/>
  <c r="H127" i="1"/>
  <c r="F127" i="1"/>
  <c r="D127" i="1"/>
  <c r="T126" i="1"/>
  <c r="R126" i="1"/>
  <c r="P126" i="1"/>
  <c r="N126" i="1"/>
  <c r="L126" i="1"/>
  <c r="J126" i="1"/>
  <c r="H126" i="1"/>
  <c r="F126" i="1"/>
  <c r="D126" i="1"/>
  <c r="T125" i="1"/>
  <c r="R125" i="1"/>
  <c r="P125" i="1"/>
  <c r="N125" i="1"/>
  <c r="L125" i="1"/>
  <c r="J125" i="1"/>
  <c r="H125" i="1"/>
  <c r="F125" i="1"/>
  <c r="D125" i="1"/>
  <c r="T124" i="1"/>
  <c r="R124" i="1"/>
  <c r="P124" i="1"/>
  <c r="N124" i="1"/>
  <c r="L124" i="1"/>
  <c r="J124" i="1"/>
  <c r="H124" i="1"/>
  <c r="F124" i="1"/>
  <c r="D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S121" i="1"/>
  <c r="R121" i="1"/>
  <c r="Q121" i="1"/>
  <c r="P121" i="1"/>
  <c r="O121" i="1"/>
  <c r="M121" i="1"/>
  <c r="K121" i="1"/>
  <c r="I121" i="1"/>
  <c r="H121" i="1" s="1"/>
  <c r="G121" i="1"/>
  <c r="E121" i="1"/>
  <c r="C121" i="1"/>
  <c r="T121" i="1" s="1"/>
  <c r="T120" i="1"/>
  <c r="R120" i="1"/>
  <c r="P120" i="1"/>
  <c r="N120" i="1"/>
  <c r="N121" i="1" s="1"/>
  <c r="L120" i="1"/>
  <c r="L121" i="1" s="1"/>
  <c r="J120" i="1"/>
  <c r="J121" i="1" s="1"/>
  <c r="J75" i="1" s="1"/>
  <c r="H120" i="1"/>
  <c r="F120" i="1"/>
  <c r="F121" i="1" s="1"/>
  <c r="F75" i="1" s="1"/>
  <c r="D120" i="1"/>
  <c r="D121" i="1" s="1"/>
  <c r="T119" i="1"/>
  <c r="R119" i="1"/>
  <c r="P119" i="1"/>
  <c r="N119" i="1"/>
  <c r="L119" i="1"/>
  <c r="J119" i="1"/>
  <c r="H119" i="1"/>
  <c r="F119" i="1"/>
  <c r="D119" i="1"/>
  <c r="T118" i="1"/>
  <c r="R118" i="1"/>
  <c r="P118" i="1"/>
  <c r="N118" i="1"/>
  <c r="L118" i="1"/>
  <c r="J118" i="1"/>
  <c r="H118" i="1"/>
  <c r="F118" i="1"/>
  <c r="D118" i="1"/>
  <c r="T117" i="1"/>
  <c r="R117" i="1"/>
  <c r="P117" i="1"/>
  <c r="N117" i="1"/>
  <c r="L117" i="1"/>
  <c r="J117" i="1"/>
  <c r="H117" i="1"/>
  <c r="F117" i="1"/>
  <c r="D117" i="1"/>
  <c r="T116" i="1"/>
  <c r="R116" i="1"/>
  <c r="P116" i="1"/>
  <c r="N116" i="1"/>
  <c r="L116" i="1"/>
  <c r="J116" i="1"/>
  <c r="H116" i="1"/>
  <c r="F116" i="1"/>
  <c r="D116" i="1"/>
  <c r="T115" i="1"/>
  <c r="R115" i="1"/>
  <c r="P115" i="1"/>
  <c r="N115" i="1"/>
  <c r="L115" i="1"/>
  <c r="J115" i="1"/>
  <c r="H115" i="1"/>
  <c r="F115" i="1"/>
  <c r="D115" i="1"/>
  <c r="T114" i="1"/>
  <c r="R114" i="1"/>
  <c r="P114" i="1"/>
  <c r="N114" i="1"/>
  <c r="L114" i="1"/>
  <c r="J114" i="1"/>
  <c r="H114" i="1"/>
  <c r="F114" i="1"/>
  <c r="D114" i="1"/>
  <c r="T113" i="1"/>
  <c r="R113" i="1"/>
  <c r="P113" i="1"/>
  <c r="N113" i="1"/>
  <c r="L113" i="1"/>
  <c r="J113" i="1"/>
  <c r="H113" i="1"/>
  <c r="F113" i="1"/>
  <c r="D113" i="1"/>
  <c r="T112" i="1"/>
  <c r="R112" i="1"/>
  <c r="P112" i="1"/>
  <c r="N112" i="1"/>
  <c r="L112" i="1"/>
  <c r="J112" i="1"/>
  <c r="H112" i="1"/>
  <c r="F112" i="1"/>
  <c r="D112" i="1"/>
  <c r="T111" i="1"/>
  <c r="R111" i="1"/>
  <c r="P111" i="1"/>
  <c r="N111" i="1"/>
  <c r="L111" i="1"/>
  <c r="J111" i="1"/>
  <c r="H111" i="1"/>
  <c r="F111" i="1"/>
  <c r="D111" i="1"/>
  <c r="T110" i="1"/>
  <c r="R110" i="1"/>
  <c r="P110" i="1"/>
  <c r="N110" i="1"/>
  <c r="L110" i="1"/>
  <c r="J110" i="1"/>
  <c r="H110" i="1"/>
  <c r="F110" i="1"/>
  <c r="D110" i="1"/>
  <c r="T109" i="1"/>
  <c r="R109" i="1"/>
  <c r="P109" i="1"/>
  <c r="N109" i="1"/>
  <c r="L109" i="1"/>
  <c r="J109" i="1"/>
  <c r="H109" i="1"/>
  <c r="F109" i="1"/>
  <c r="D109" i="1"/>
  <c r="T108" i="1"/>
  <c r="R108" i="1"/>
  <c r="P108" i="1"/>
  <c r="N108" i="1"/>
  <c r="L108" i="1"/>
  <c r="J108" i="1"/>
  <c r="H108" i="1"/>
  <c r="F108" i="1"/>
  <c r="D108" i="1"/>
  <c r="T107" i="1"/>
  <c r="R107" i="1"/>
  <c r="P107" i="1"/>
  <c r="N107" i="1"/>
  <c r="L107" i="1"/>
  <c r="J107" i="1"/>
  <c r="H107" i="1"/>
  <c r="F107" i="1"/>
  <c r="D107" i="1"/>
  <c r="T106" i="1"/>
  <c r="R106" i="1"/>
  <c r="P106" i="1"/>
  <c r="N106" i="1"/>
  <c r="L106" i="1"/>
  <c r="J106" i="1"/>
  <c r="H106" i="1"/>
  <c r="F106" i="1"/>
  <c r="D106" i="1"/>
  <c r="T105" i="1"/>
  <c r="R105" i="1"/>
  <c r="P105" i="1"/>
  <c r="N105" i="1"/>
  <c r="L105" i="1"/>
  <c r="J105" i="1"/>
  <c r="H105" i="1"/>
  <c r="F105" i="1"/>
  <c r="D105" i="1"/>
  <c r="T104" i="1"/>
  <c r="R104" i="1"/>
  <c r="P104" i="1"/>
  <c r="N104" i="1"/>
  <c r="L104" i="1"/>
  <c r="J104" i="1"/>
  <c r="H104" i="1"/>
  <c r="F104" i="1"/>
  <c r="D104" i="1"/>
  <c r="T103" i="1"/>
  <c r="R103" i="1"/>
  <c r="P103" i="1"/>
  <c r="N103" i="1"/>
  <c r="L103" i="1"/>
  <c r="J103" i="1"/>
  <c r="H103" i="1"/>
  <c r="F103" i="1"/>
  <c r="D103" i="1"/>
  <c r="T102" i="1"/>
  <c r="R102" i="1"/>
  <c r="P102" i="1"/>
  <c r="N102" i="1"/>
  <c r="L102" i="1"/>
  <c r="J102" i="1"/>
  <c r="H102" i="1"/>
  <c r="F102" i="1"/>
  <c r="D102" i="1"/>
  <c r="T101" i="1"/>
  <c r="R101" i="1"/>
  <c r="P101" i="1"/>
  <c r="N101" i="1"/>
  <c r="L101" i="1"/>
  <c r="J101" i="1"/>
  <c r="H101" i="1"/>
  <c r="F101" i="1"/>
  <c r="D101" i="1"/>
  <c r="T100" i="1"/>
  <c r="R100" i="1"/>
  <c r="P100" i="1"/>
  <c r="L100" i="1"/>
  <c r="H100" i="1"/>
  <c r="T99" i="1"/>
  <c r="R99" i="1"/>
  <c r="P99" i="1"/>
  <c r="N99" i="1"/>
  <c r="L99" i="1"/>
  <c r="J99" i="1"/>
  <c r="H99" i="1"/>
  <c r="F99" i="1"/>
  <c r="D99" i="1"/>
  <c r="T98" i="1"/>
  <c r="R98" i="1"/>
  <c r="P98" i="1"/>
  <c r="N98" i="1"/>
  <c r="L98" i="1"/>
  <c r="J98" i="1"/>
  <c r="H98" i="1"/>
  <c r="F98" i="1"/>
  <c r="D98" i="1"/>
  <c r="T97" i="1"/>
  <c r="R97" i="1"/>
  <c r="P97" i="1"/>
  <c r="N97" i="1"/>
  <c r="L97" i="1"/>
  <c r="J97" i="1"/>
  <c r="H97" i="1"/>
  <c r="F97" i="1"/>
  <c r="D97" i="1"/>
  <c r="T96" i="1"/>
  <c r="R96" i="1"/>
  <c r="P96" i="1"/>
  <c r="N96" i="1"/>
  <c r="L96" i="1"/>
  <c r="J96" i="1"/>
  <c r="H96" i="1"/>
  <c r="F96" i="1"/>
  <c r="D96" i="1"/>
  <c r="T95" i="1"/>
  <c r="R95" i="1"/>
  <c r="P95" i="1"/>
  <c r="N95" i="1"/>
  <c r="L95" i="1"/>
  <c r="J95" i="1"/>
  <c r="H95" i="1"/>
  <c r="F95" i="1"/>
  <c r="D95" i="1"/>
  <c r="T94" i="1"/>
  <c r="R94" i="1"/>
  <c r="P94" i="1"/>
  <c r="N94" i="1"/>
  <c r="L94" i="1"/>
  <c r="J94" i="1"/>
  <c r="H94" i="1"/>
  <c r="F94" i="1"/>
  <c r="D94" i="1"/>
  <c r="T93" i="1"/>
  <c r="R93" i="1"/>
  <c r="P93" i="1"/>
  <c r="N93" i="1"/>
  <c r="L93" i="1"/>
  <c r="J93" i="1"/>
  <c r="H93" i="1"/>
  <c r="F93" i="1"/>
  <c r="D93" i="1"/>
  <c r="T92" i="1"/>
  <c r="R92" i="1"/>
  <c r="P92" i="1"/>
  <c r="N92" i="1"/>
  <c r="L92" i="1"/>
  <c r="J92" i="1"/>
  <c r="H92" i="1"/>
  <c r="F92" i="1"/>
  <c r="D92" i="1"/>
  <c r="T91" i="1"/>
  <c r="R91" i="1"/>
  <c r="P91" i="1"/>
  <c r="N91" i="1"/>
  <c r="L91" i="1"/>
  <c r="J91" i="1"/>
  <c r="H91" i="1"/>
  <c r="F91" i="1"/>
  <c r="D91" i="1"/>
  <c r="T90" i="1"/>
  <c r="R90" i="1"/>
  <c r="P90" i="1"/>
  <c r="N90" i="1"/>
  <c r="L90" i="1"/>
  <c r="J90" i="1"/>
  <c r="H90" i="1"/>
  <c r="F90" i="1"/>
  <c r="D90" i="1"/>
  <c r="T89" i="1"/>
  <c r="R89" i="1"/>
  <c r="P89" i="1"/>
  <c r="N89" i="1"/>
  <c r="L89" i="1"/>
  <c r="J89" i="1"/>
  <c r="H89" i="1"/>
  <c r="F89" i="1"/>
  <c r="D89" i="1"/>
  <c r="T88" i="1"/>
  <c r="R88" i="1"/>
  <c r="P88" i="1"/>
  <c r="N88" i="1"/>
  <c r="L88" i="1"/>
  <c r="J88" i="1"/>
  <c r="H88" i="1"/>
  <c r="F88" i="1"/>
  <c r="D88" i="1"/>
  <c r="T87" i="1"/>
  <c r="R87" i="1"/>
  <c r="P87" i="1"/>
  <c r="N87" i="1"/>
  <c r="L87" i="1"/>
  <c r="J87" i="1"/>
  <c r="H87" i="1"/>
  <c r="F87" i="1"/>
  <c r="D87" i="1"/>
  <c r="T86" i="1"/>
  <c r="R86" i="1"/>
  <c r="P86" i="1"/>
  <c r="N86" i="1"/>
  <c r="L86" i="1"/>
  <c r="J86" i="1"/>
  <c r="H86" i="1"/>
  <c r="F86" i="1"/>
  <c r="D86" i="1"/>
  <c r="T85" i="1"/>
  <c r="R85" i="1"/>
  <c r="P85" i="1"/>
  <c r="N85" i="1"/>
  <c r="L85" i="1"/>
  <c r="J85" i="1"/>
  <c r="H85" i="1"/>
  <c r="F85" i="1"/>
  <c r="D85" i="1"/>
  <c r="T84" i="1"/>
  <c r="R84" i="1"/>
  <c r="P84" i="1"/>
  <c r="N84" i="1"/>
  <c r="L84" i="1"/>
  <c r="J84" i="1"/>
  <c r="H84" i="1"/>
  <c r="F84" i="1"/>
  <c r="D84" i="1"/>
  <c r="T83" i="1"/>
  <c r="R83" i="1"/>
  <c r="P83" i="1"/>
  <c r="N83" i="1"/>
  <c r="L83" i="1"/>
  <c r="J83" i="1"/>
  <c r="H83" i="1"/>
  <c r="F83" i="1"/>
  <c r="D83" i="1"/>
  <c r="T82" i="1"/>
  <c r="R82" i="1"/>
  <c r="P82" i="1"/>
  <c r="N82" i="1"/>
  <c r="L82" i="1"/>
  <c r="J82" i="1"/>
  <c r="H82" i="1"/>
  <c r="F82" i="1"/>
  <c r="D82" i="1"/>
  <c r="T81" i="1"/>
  <c r="R81" i="1"/>
  <c r="P81" i="1"/>
  <c r="N81" i="1"/>
  <c r="L81" i="1"/>
  <c r="J81" i="1"/>
  <c r="H81" i="1"/>
  <c r="F81" i="1"/>
  <c r="D81" i="1"/>
  <c r="T80" i="1"/>
  <c r="R80" i="1"/>
  <c r="P80" i="1"/>
  <c r="N80" i="1"/>
  <c r="L80" i="1"/>
  <c r="J80" i="1"/>
  <c r="H80" i="1"/>
  <c r="F80" i="1"/>
  <c r="D80" i="1"/>
  <c r="T79" i="1"/>
  <c r="R79" i="1"/>
  <c r="P79" i="1"/>
  <c r="N79" i="1"/>
  <c r="L79" i="1"/>
  <c r="J79" i="1"/>
  <c r="H79" i="1"/>
  <c r="F79" i="1"/>
  <c r="D79" i="1"/>
  <c r="T78" i="1"/>
  <c r="R78" i="1"/>
  <c r="P78" i="1"/>
  <c r="N78" i="1"/>
  <c r="L78" i="1"/>
  <c r="J78" i="1"/>
  <c r="H78" i="1"/>
  <c r="F78" i="1"/>
  <c r="D78" i="1"/>
  <c r="S77" i="1"/>
  <c r="T77" i="1" s="1"/>
  <c r="Q77" i="1"/>
  <c r="P77" i="1" s="1"/>
  <c r="O77" i="1"/>
  <c r="N77" i="1"/>
  <c r="M77" i="1"/>
  <c r="L77" i="1"/>
  <c r="K77" i="1"/>
  <c r="J77" i="1"/>
  <c r="I77" i="1"/>
  <c r="H77" i="1" s="1"/>
  <c r="G77" i="1"/>
  <c r="F77" i="1"/>
  <c r="E77" i="1"/>
  <c r="D77" i="1" s="1"/>
  <c r="C77" i="1"/>
  <c r="S76" i="1"/>
  <c r="T76" i="1" s="1"/>
  <c r="Q76" i="1"/>
  <c r="P76" i="1" s="1"/>
  <c r="O76" i="1"/>
  <c r="N76" i="1" s="1"/>
  <c r="N75" i="1" s="1"/>
  <c r="N43" i="1" s="1"/>
  <c r="N42" i="1" s="1"/>
  <c r="M76" i="1"/>
  <c r="L76" i="1" s="1"/>
  <c r="L75" i="1" s="1"/>
  <c r="K76" i="1"/>
  <c r="J76" i="1"/>
  <c r="I76" i="1"/>
  <c r="H76" i="1" s="1"/>
  <c r="G76" i="1"/>
  <c r="F76" i="1"/>
  <c r="E76" i="1"/>
  <c r="D76" i="1" s="1"/>
  <c r="D75" i="1" s="1"/>
  <c r="C76" i="1"/>
  <c r="S75" i="1"/>
  <c r="T75" i="1" s="1"/>
  <c r="Q75" i="1"/>
  <c r="P75" i="1" s="1"/>
  <c r="O75" i="1"/>
  <c r="M75" i="1"/>
  <c r="K75" i="1"/>
  <c r="I75" i="1"/>
  <c r="H75" i="1" s="1"/>
  <c r="G75" i="1"/>
  <c r="E75" i="1"/>
  <c r="C75" i="1"/>
  <c r="T74" i="1"/>
  <c r="R74" i="1"/>
  <c r="P74" i="1"/>
  <c r="H74" i="1"/>
  <c r="T73" i="1"/>
  <c r="R73" i="1"/>
  <c r="P73" i="1"/>
  <c r="H73" i="1"/>
  <c r="T72" i="1"/>
  <c r="R72" i="1"/>
  <c r="P72" i="1"/>
  <c r="N72" i="1"/>
  <c r="L72" i="1"/>
  <c r="J72" i="1"/>
  <c r="H72" i="1"/>
  <c r="F72" i="1"/>
  <c r="D72" i="1"/>
  <c r="T71" i="1"/>
  <c r="R71" i="1"/>
  <c r="P71" i="1"/>
  <c r="N71" i="1"/>
  <c r="L71" i="1"/>
  <c r="J71" i="1"/>
  <c r="H71" i="1"/>
  <c r="F71" i="1"/>
  <c r="D71" i="1"/>
  <c r="T70" i="1"/>
  <c r="R70" i="1"/>
  <c r="P70" i="1"/>
  <c r="N70" i="1"/>
  <c r="L70" i="1"/>
  <c r="J70" i="1"/>
  <c r="H70" i="1"/>
  <c r="F70" i="1"/>
  <c r="D70" i="1"/>
  <c r="T69" i="1"/>
  <c r="R69" i="1"/>
  <c r="P69" i="1"/>
  <c r="H69" i="1"/>
  <c r="T68" i="1"/>
  <c r="R68" i="1"/>
  <c r="P68" i="1"/>
  <c r="N68" i="1"/>
  <c r="L68" i="1"/>
  <c r="L67" i="1" s="1"/>
  <c r="J68" i="1"/>
  <c r="H68" i="1"/>
  <c r="F68" i="1"/>
  <c r="D68" i="1"/>
  <c r="S67" i="1"/>
  <c r="T67" i="1" s="1"/>
  <c r="Q67" i="1"/>
  <c r="P67" i="1" s="1"/>
  <c r="O67" i="1"/>
  <c r="N67" i="1"/>
  <c r="M67" i="1"/>
  <c r="K67" i="1"/>
  <c r="J67" i="1"/>
  <c r="I67" i="1"/>
  <c r="H67" i="1" s="1"/>
  <c r="G67" i="1"/>
  <c r="F67" i="1"/>
  <c r="E67" i="1"/>
  <c r="D67" i="1"/>
  <c r="C67" i="1"/>
  <c r="S66" i="1"/>
  <c r="T66" i="1" s="1"/>
  <c r="Q66" i="1"/>
  <c r="P66" i="1" s="1"/>
  <c r="O66" i="1"/>
  <c r="N66" i="1"/>
  <c r="M66" i="1"/>
  <c r="L66" i="1" s="1"/>
  <c r="K66" i="1"/>
  <c r="J66" i="1"/>
  <c r="I66" i="1"/>
  <c r="H66" i="1" s="1"/>
  <c r="G66" i="1"/>
  <c r="F66" i="1" s="1"/>
  <c r="E66" i="1"/>
  <c r="D66" i="1" s="1"/>
  <c r="C66" i="1"/>
  <c r="T65" i="1"/>
  <c r="R65" i="1"/>
  <c r="P65" i="1"/>
  <c r="H65" i="1"/>
  <c r="T64" i="1"/>
  <c r="R64" i="1"/>
  <c r="P64" i="1"/>
  <c r="H64" i="1"/>
  <c r="T63" i="1"/>
  <c r="R63" i="1"/>
  <c r="P63" i="1"/>
  <c r="N63" i="1"/>
  <c r="L63" i="1"/>
  <c r="J63" i="1"/>
  <c r="H63" i="1"/>
  <c r="F63" i="1"/>
  <c r="D63" i="1"/>
  <c r="T62" i="1"/>
  <c r="R62" i="1"/>
  <c r="P62" i="1"/>
  <c r="N62" i="1"/>
  <c r="L62" i="1"/>
  <c r="J62" i="1"/>
  <c r="H62" i="1"/>
  <c r="F62" i="1"/>
  <c r="D62" i="1"/>
  <c r="T61" i="1"/>
  <c r="R61" i="1"/>
  <c r="P61" i="1"/>
  <c r="H61" i="1"/>
  <c r="T60" i="1"/>
  <c r="R60" i="1"/>
  <c r="P60" i="1"/>
  <c r="H60" i="1"/>
  <c r="T59" i="1"/>
  <c r="R59" i="1"/>
  <c r="P59" i="1"/>
  <c r="N59" i="1"/>
  <c r="L59" i="1"/>
  <c r="J59" i="1"/>
  <c r="H59" i="1"/>
  <c r="F59" i="1"/>
  <c r="D59" i="1"/>
  <c r="T58" i="1"/>
  <c r="R58" i="1"/>
  <c r="P58" i="1"/>
  <c r="N58" i="1"/>
  <c r="L58" i="1"/>
  <c r="J58" i="1"/>
  <c r="H58" i="1"/>
  <c r="F58" i="1"/>
  <c r="D58" i="1"/>
  <c r="T57" i="1"/>
  <c r="R57" i="1"/>
  <c r="P57" i="1"/>
  <c r="H57" i="1"/>
  <c r="T56" i="1"/>
  <c r="R56" i="1"/>
  <c r="P56" i="1"/>
  <c r="H56" i="1"/>
  <c r="R55" i="1"/>
  <c r="P55" i="1"/>
  <c r="N55" i="1"/>
  <c r="K55" i="1"/>
  <c r="L55" i="1" s="1"/>
  <c r="L47" i="1" s="1"/>
  <c r="I55" i="1"/>
  <c r="H55" i="1" s="1"/>
  <c r="G55" i="1"/>
  <c r="F55" i="1" s="1"/>
  <c r="F47" i="1" s="1"/>
  <c r="F43" i="1" s="1"/>
  <c r="E55" i="1"/>
  <c r="D55" i="1" s="1"/>
  <c r="D47" i="1" s="1"/>
  <c r="D43" i="1" s="1"/>
  <c r="D42" i="1" s="1"/>
  <c r="C55" i="1"/>
  <c r="T55" i="1" s="1"/>
  <c r="T54" i="1"/>
  <c r="R54" i="1"/>
  <c r="P54" i="1"/>
  <c r="N54" i="1"/>
  <c r="L54" i="1"/>
  <c r="J54" i="1"/>
  <c r="H54" i="1"/>
  <c r="F54" i="1"/>
  <c r="D54" i="1"/>
  <c r="T53" i="1"/>
  <c r="R53" i="1"/>
  <c r="P53" i="1"/>
  <c r="N53" i="1"/>
  <c r="L53" i="1"/>
  <c r="J53" i="1"/>
  <c r="H53" i="1"/>
  <c r="F53" i="1"/>
  <c r="D53" i="1"/>
  <c r="T52" i="1"/>
  <c r="R52" i="1"/>
  <c r="P52" i="1"/>
  <c r="N52" i="1"/>
  <c r="L52" i="1"/>
  <c r="J52" i="1"/>
  <c r="H52" i="1"/>
  <c r="F52" i="1"/>
  <c r="D52" i="1"/>
  <c r="T51" i="1"/>
  <c r="R51" i="1"/>
  <c r="P51" i="1"/>
  <c r="H51" i="1"/>
  <c r="T50" i="1"/>
  <c r="R50" i="1"/>
  <c r="P50" i="1"/>
  <c r="N50" i="1"/>
  <c r="L50" i="1"/>
  <c r="J50" i="1"/>
  <c r="H50" i="1"/>
  <c r="F50" i="1"/>
  <c r="D50" i="1"/>
  <c r="T49" i="1"/>
  <c r="R49" i="1"/>
  <c r="P49" i="1"/>
  <c r="H49" i="1"/>
  <c r="T48" i="1"/>
  <c r="R48" i="1"/>
  <c r="P48" i="1"/>
  <c r="H48" i="1"/>
  <c r="S47" i="1"/>
  <c r="T47" i="1" s="1"/>
  <c r="Q47" i="1"/>
  <c r="P47" i="1" s="1"/>
  <c r="O47" i="1"/>
  <c r="N47" i="1"/>
  <c r="M47" i="1"/>
  <c r="K47" i="1"/>
  <c r="I47" i="1"/>
  <c r="H47" i="1" s="1"/>
  <c r="G47" i="1"/>
  <c r="E47" i="1"/>
  <c r="E43" i="1" s="1"/>
  <c r="E42" i="1" s="1"/>
  <c r="F42" i="1" s="1"/>
  <c r="C47" i="1"/>
  <c r="C43" i="1" s="1"/>
  <c r="T46" i="1"/>
  <c r="R46" i="1"/>
  <c r="P46" i="1"/>
  <c r="N46" i="1"/>
  <c r="L46" i="1"/>
  <c r="J46" i="1"/>
  <c r="H46" i="1"/>
  <c r="F46" i="1"/>
  <c r="D46" i="1"/>
  <c r="T45" i="1"/>
  <c r="R45" i="1"/>
  <c r="P45" i="1"/>
  <c r="N45" i="1"/>
  <c r="L45" i="1"/>
  <c r="J45" i="1"/>
  <c r="H45" i="1"/>
  <c r="F45" i="1"/>
  <c r="D45" i="1"/>
  <c r="T44" i="1"/>
  <c r="R44" i="1"/>
  <c r="P44" i="1"/>
  <c r="N44" i="1"/>
  <c r="L44" i="1"/>
  <c r="J44" i="1"/>
  <c r="H44" i="1"/>
  <c r="F44" i="1"/>
  <c r="D44" i="1"/>
  <c r="S43" i="1"/>
  <c r="R43" i="1"/>
  <c r="Q43" i="1"/>
  <c r="P43" i="1"/>
  <c r="O43" i="1"/>
  <c r="M43" i="1"/>
  <c r="L43" i="1"/>
  <c r="K43" i="1"/>
  <c r="I43" i="1"/>
  <c r="H43" i="1"/>
  <c r="G43" i="1"/>
  <c r="S42" i="1"/>
  <c r="R42" i="1"/>
  <c r="Q42" i="1"/>
  <c r="P42" i="1"/>
  <c r="O42" i="1"/>
  <c r="M42" i="1"/>
  <c r="L42" i="1"/>
  <c r="K42" i="1"/>
  <c r="J42" i="1"/>
  <c r="I42" i="1"/>
  <c r="H42" i="1"/>
  <c r="G42" i="1"/>
  <c r="T41" i="1"/>
  <c r="R41" i="1"/>
  <c r="P41" i="1"/>
  <c r="N41" i="1"/>
  <c r="L41" i="1"/>
  <c r="J41" i="1"/>
  <c r="H41" i="1"/>
  <c r="F41" i="1"/>
  <c r="D41" i="1"/>
  <c r="S40" i="1"/>
  <c r="T40" i="1" s="1"/>
  <c r="Q40" i="1"/>
  <c r="P40" i="1" s="1"/>
  <c r="O40" i="1"/>
  <c r="N40" i="1" s="1"/>
  <c r="M40" i="1"/>
  <c r="L40" i="1" s="1"/>
  <c r="K40" i="1"/>
  <c r="J40" i="1" s="1"/>
  <c r="I40" i="1"/>
  <c r="H40" i="1" s="1"/>
  <c r="G40" i="1"/>
  <c r="F40" i="1" s="1"/>
  <c r="E40" i="1"/>
  <c r="D40" i="1" s="1"/>
  <c r="C40" i="1"/>
  <c r="S39" i="1"/>
  <c r="T39" i="1" s="1"/>
  <c r="Q39" i="1"/>
  <c r="P39" i="1" s="1"/>
  <c r="O39" i="1"/>
  <c r="N39" i="1" s="1"/>
  <c r="M39" i="1"/>
  <c r="L39" i="1" s="1"/>
  <c r="K39" i="1"/>
  <c r="J39" i="1" s="1"/>
  <c r="I39" i="1"/>
  <c r="H39" i="1" s="1"/>
  <c r="G39" i="1"/>
  <c r="F39" i="1" s="1"/>
  <c r="E39" i="1"/>
  <c r="D39" i="1" s="1"/>
  <c r="D37" i="1" s="1"/>
  <c r="C39" i="1"/>
  <c r="C37" i="1" s="1"/>
  <c r="T37" i="1" s="1"/>
  <c r="T38" i="1"/>
  <c r="R38" i="1"/>
  <c r="P38" i="1"/>
  <c r="N38" i="1"/>
  <c r="H38" i="1"/>
  <c r="S37" i="1"/>
  <c r="R37" i="1"/>
  <c r="Q37" i="1"/>
  <c r="P37" i="1"/>
  <c r="O37" i="1"/>
  <c r="T36" i="1"/>
  <c r="R36" i="1"/>
  <c r="P36" i="1"/>
  <c r="N36" i="1"/>
  <c r="H36" i="1"/>
  <c r="T35" i="1"/>
  <c r="R35" i="1"/>
  <c r="P35" i="1"/>
  <c r="N35" i="1"/>
  <c r="L35" i="1"/>
  <c r="J35" i="1"/>
  <c r="H35" i="1"/>
  <c r="F35" i="1"/>
  <c r="D35" i="1"/>
  <c r="T34" i="1"/>
  <c r="R34" i="1"/>
  <c r="P34" i="1"/>
  <c r="N34" i="1"/>
  <c r="L34" i="1"/>
  <c r="J34" i="1"/>
  <c r="H34" i="1"/>
  <c r="F34" i="1"/>
  <c r="D34" i="1"/>
  <c r="T33" i="1"/>
  <c r="R33" i="1"/>
  <c r="P33" i="1"/>
  <c r="N33" i="1"/>
  <c r="L33" i="1"/>
  <c r="J33" i="1"/>
  <c r="H33" i="1"/>
  <c r="F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T31" i="1"/>
  <c r="R31" i="1"/>
  <c r="P31" i="1"/>
  <c r="N31" i="1"/>
  <c r="L31" i="1"/>
  <c r="J31" i="1"/>
  <c r="H31" i="1"/>
  <c r="F31" i="1"/>
  <c r="D31" i="1"/>
  <c r="T30" i="1"/>
  <c r="R30" i="1"/>
  <c r="P30" i="1"/>
  <c r="N30" i="1"/>
  <c r="L30" i="1"/>
  <c r="J30" i="1"/>
  <c r="H30" i="1"/>
  <c r="F30" i="1"/>
  <c r="D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T28" i="1"/>
  <c r="R28" i="1"/>
  <c r="P28" i="1"/>
  <c r="N28" i="1"/>
  <c r="L28" i="1"/>
  <c r="J28" i="1"/>
  <c r="H28" i="1"/>
  <c r="F28" i="1"/>
  <c r="D28" i="1"/>
  <c r="T27" i="1"/>
  <c r="R27" i="1"/>
  <c r="P27" i="1"/>
  <c r="N27" i="1"/>
  <c r="L27" i="1"/>
  <c r="J27" i="1"/>
  <c r="H27" i="1"/>
  <c r="F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T25" i="1"/>
  <c r="R25" i="1"/>
  <c r="P25" i="1"/>
  <c r="N25" i="1"/>
  <c r="L25" i="1"/>
  <c r="J25" i="1"/>
  <c r="H25" i="1"/>
  <c r="F25" i="1"/>
  <c r="D25" i="1"/>
  <c r="T24" i="1"/>
  <c r="R24" i="1"/>
  <c r="P24" i="1"/>
  <c r="N24" i="1"/>
  <c r="L24" i="1"/>
  <c r="J24" i="1"/>
  <c r="H24" i="1"/>
  <c r="F24" i="1"/>
  <c r="D24" i="1"/>
  <c r="T23" i="1"/>
  <c r="R23" i="1"/>
  <c r="P23" i="1"/>
  <c r="N23" i="1"/>
  <c r="L23" i="1"/>
  <c r="J23" i="1"/>
  <c r="H23" i="1"/>
  <c r="F23" i="1"/>
  <c r="D23" i="1"/>
  <c r="T22" i="1"/>
  <c r="R22" i="1"/>
  <c r="P22" i="1"/>
  <c r="N22" i="1"/>
  <c r="L22" i="1"/>
  <c r="J22" i="1"/>
  <c r="H22" i="1"/>
  <c r="F22" i="1"/>
  <c r="D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T21" i="1" s="1"/>
  <c r="T20" i="1"/>
  <c r="R20" i="1"/>
  <c r="P20" i="1"/>
  <c r="N20" i="1"/>
  <c r="L20" i="1"/>
  <c r="J20" i="1"/>
  <c r="H20" i="1"/>
  <c r="F20" i="1"/>
  <c r="D20" i="1"/>
  <c r="T19" i="1"/>
  <c r="R19" i="1"/>
  <c r="P19" i="1"/>
  <c r="N19" i="1"/>
  <c r="L19" i="1"/>
  <c r="J19" i="1"/>
  <c r="H19" i="1"/>
  <c r="F19" i="1"/>
  <c r="D19" i="1"/>
  <c r="T18" i="1"/>
  <c r="R18" i="1"/>
  <c r="P18" i="1"/>
  <c r="N18" i="1"/>
  <c r="L18" i="1"/>
  <c r="J18" i="1"/>
  <c r="H18" i="1"/>
  <c r="F18" i="1"/>
  <c r="D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T16" i="1"/>
  <c r="R16" i="1"/>
  <c r="P16" i="1"/>
  <c r="N16" i="1"/>
  <c r="L16" i="1"/>
  <c r="J16" i="1"/>
  <c r="H16" i="1"/>
  <c r="F16" i="1"/>
  <c r="D16" i="1"/>
  <c r="T15" i="1"/>
  <c r="R15" i="1"/>
  <c r="P15" i="1"/>
  <c r="N15" i="1"/>
  <c r="L15" i="1"/>
  <c r="J15" i="1"/>
  <c r="H15" i="1"/>
  <c r="F15" i="1"/>
  <c r="D15" i="1"/>
  <c r="T14" i="1"/>
  <c r="R14" i="1"/>
  <c r="P14" i="1"/>
  <c r="H14" i="1"/>
  <c r="T13" i="1"/>
  <c r="R13" i="1"/>
  <c r="P13" i="1"/>
  <c r="N13" i="1"/>
  <c r="L13" i="1"/>
  <c r="J13" i="1"/>
  <c r="H13" i="1"/>
  <c r="F13" i="1"/>
  <c r="D13" i="1"/>
  <c r="S12" i="1"/>
  <c r="T12" i="1" s="1"/>
  <c r="Q12" i="1"/>
  <c r="P12" i="1" s="1"/>
  <c r="O12" i="1"/>
  <c r="N12" i="1" s="1"/>
  <c r="M12" i="1"/>
  <c r="L12" i="1" s="1"/>
  <c r="L7" i="1" s="1"/>
  <c r="L135" i="1" s="1"/>
  <c r="K12" i="1"/>
  <c r="J12" i="1" s="1"/>
  <c r="J7" i="1" s="1"/>
  <c r="J135" i="1" s="1"/>
  <c r="I12" i="1"/>
  <c r="H12" i="1" s="1"/>
  <c r="G12" i="1"/>
  <c r="F12" i="1" s="1"/>
  <c r="F7" i="1" s="1"/>
  <c r="F135" i="1" s="1"/>
  <c r="E12" i="1"/>
  <c r="D12" i="1" s="1"/>
  <c r="C12" i="1"/>
  <c r="C7" i="1" s="1"/>
  <c r="T11" i="1"/>
  <c r="R11" i="1"/>
  <c r="P11" i="1"/>
  <c r="N11" i="1"/>
  <c r="L11" i="1"/>
  <c r="J11" i="1"/>
  <c r="H11" i="1"/>
  <c r="F11" i="1"/>
  <c r="D11" i="1"/>
  <c r="T10" i="1"/>
  <c r="R10" i="1"/>
  <c r="P10" i="1"/>
  <c r="N10" i="1"/>
  <c r="L10" i="1"/>
  <c r="J10" i="1"/>
  <c r="H10" i="1"/>
  <c r="F10" i="1"/>
  <c r="D10" i="1"/>
  <c r="T9" i="1"/>
  <c r="R9" i="1"/>
  <c r="P9" i="1"/>
  <c r="N9" i="1"/>
  <c r="L9" i="1"/>
  <c r="J9" i="1"/>
  <c r="H9" i="1"/>
  <c r="F9" i="1"/>
  <c r="D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T43" i="1" l="1"/>
  <c r="C42" i="1"/>
  <c r="T42" i="1" s="1"/>
  <c r="C135" i="1"/>
  <c r="E37" i="1"/>
  <c r="G37" i="1"/>
  <c r="I37" i="1"/>
  <c r="H37" i="1" s="1"/>
  <c r="K37" i="1"/>
  <c r="J37" i="1" s="1"/>
  <c r="M37" i="1"/>
  <c r="R39" i="1"/>
  <c r="R40" i="1"/>
  <c r="R47" i="1"/>
  <c r="J55" i="1"/>
  <c r="J47" i="1" s="1"/>
  <c r="J43" i="1" s="1"/>
  <c r="R66" i="1"/>
  <c r="R67" i="1"/>
  <c r="R75" i="1"/>
  <c r="R76" i="1"/>
  <c r="R77" i="1"/>
  <c r="E7" i="1"/>
  <c r="G7" i="1"/>
  <c r="G135" i="1" s="1"/>
  <c r="I7" i="1"/>
  <c r="K7" i="1"/>
  <c r="K135" i="1" s="1"/>
  <c r="M7" i="1"/>
  <c r="M135" i="1" s="1"/>
  <c r="O7" i="1"/>
  <c r="O135" i="1" s="1"/>
  <c r="Q7" i="1"/>
  <c r="S7" i="1"/>
  <c r="R12" i="1"/>
  <c r="P7" i="1" l="1"/>
  <c r="Q135" i="1"/>
  <c r="P135" i="1" s="1"/>
  <c r="E135" i="1"/>
  <c r="D135" i="1" s="1"/>
  <c r="D7" i="1"/>
  <c r="N37" i="1"/>
  <c r="N7" i="1" s="1"/>
  <c r="N135" i="1" s="1"/>
  <c r="L37" i="1"/>
  <c r="T7" i="1"/>
  <c r="R7" i="1"/>
  <c r="S135" i="1"/>
  <c r="F37" i="1"/>
  <c r="H7" i="1"/>
  <c r="I135" i="1"/>
  <c r="T135" i="1" l="1"/>
  <c r="R135" i="1"/>
</calcChain>
</file>

<file path=xl/sharedStrings.xml><?xml version="1.0" encoding="utf-8"?>
<sst xmlns="http://schemas.openxmlformats.org/spreadsheetml/2006/main" count="283" uniqueCount="269">
  <si>
    <t>Код бюджетной классификации</t>
  </si>
  <si>
    <t>Наименование показателя</t>
  </si>
  <si>
    <r>
      <t xml:space="preserve">Решение Совета  Андроповского муниципального округа Ставропольского края от 14.12.23 г 
 № 41/441-1"О бюджете Андроповского муниципального округа Ставропольского края на 2024 год и плановый период 2025 и 2026 годов </t>
    </r>
    <r>
      <rPr>
        <b/>
        <sz val="11"/>
        <color indexed="8"/>
        <rFont val="Times New Roman"/>
        <family val="1"/>
        <charset val="204"/>
      </rPr>
      <t>(первоначальная редакция)</t>
    </r>
  </si>
  <si>
    <t>Решения Совета  Андроповского муниципального округа Ставропольского края о внесении изменений в Решение Совета  Андроповского муниципального округа Ставропольского края "О бюджете Ставропольского края на 2024 год и плановый период 2025 и 2026 годов"</t>
  </si>
  <si>
    <r>
      <rPr>
        <b/>
        <sz val="11"/>
        <color indexed="8"/>
        <rFont val="Times New Roman"/>
        <family val="1"/>
        <charset val="204"/>
      </rPr>
      <t>Справочно:</t>
    </r>
    <r>
      <rPr>
        <sz val="11"/>
        <color indexed="8"/>
        <rFont val="Times New Roman"/>
        <family val="1"/>
        <charset val="204"/>
      </rPr>
      <t xml:space="preserve">
Сумма внесенных изменений в течение 2024 года</t>
    </r>
  </si>
  <si>
    <t>от 26 января 2024 г № 42/447-1</t>
  </si>
  <si>
    <t>от 21 марта 2024 г.  № 43/451-1</t>
  </si>
  <si>
    <t>от 13 мая 2024 г.  № 44/461-1</t>
  </si>
  <si>
    <t>от 14 июня 2024г. № 45/469-1</t>
  </si>
  <si>
    <t>от 02 августа 2024 г.  № 46/479-1</t>
  </si>
  <si>
    <t>от 20 сентября 2024 г.  № 46/488-1</t>
  </si>
  <si>
    <t>от 18 ноября 2024 г.  № 48/497-1</t>
  </si>
  <si>
    <t>от 16 декабря 2024 года № 50/507-1</t>
  </si>
  <si>
    <t>внесенные изменения</t>
  </si>
  <si>
    <t>утвержденные значения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</si>
  <si>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</si>
  <si>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</si>
  <si>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</si>
  <si>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</si>
  <si>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</si>
  <si>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</si>
  <si>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</si>
  <si>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</si>
  <si>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</si>
  <si>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</si>
  <si>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</si>
  <si>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</si>
  <si>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</si>
  <si>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</si>
  <si>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</si>
  <si>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</si>
  <si>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</si>
  <si>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</si>
  <si>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</si>
  <si>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</si>
  <si>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</si>
  <si>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</si>
  <si>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</si>
  <si>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</si>
  <si>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</si>
  <si>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</si>
  <si>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000 1 08 00000 00 0000 000</t>
  </si>
  <si>
    <t>ГОСУДАРСТВЕННАЯ ПОШЛИНА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</si>
  <si>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</si>
  <si>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</si>
  <si>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</si>
  <si>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</si>
  <si>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000 1 11 09000 00 0000 120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</si>
  <si>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</si>
  <si>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</si>
  <si>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</si>
  <si>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</si>
  <si>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</si>
  <si>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</si>
  <si>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</si>
  <si>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</si>
  <si>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</si>
  <si>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</si>
  <si>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</si>
  <si>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000 1 14 00000 00 0000000</t>
  </si>
  <si>
    <t>ДОХОДЫ ОТ ПРОДАЖИ МАТЕРИАЛЬНЫХ И НЕМАТЕРИАЛЬНЫХ АКТИВОВ</t>
  </si>
  <si>
    <t>000 1 14 02000 00 0000000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</si>
  <si>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</si>
  <si>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000 1 14 06000 00 0000000</t>
  </si>
  <si>
    <t>Доходы от продажи земельных участков, находящихся в государственной и муниципальной собственности</t>
  </si>
  <si>
    <t>000 1 16 00000 00 0000 000</t>
  </si>
  <si>
    <t>ШТРАФЫ, САНКЦИИ, ВОЗМЕЩЕНИЕ УЩЕРБА</t>
  </si>
  <si>
    <t xml:space="preserve">000 1 16 01000 00 0000 140 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</si>
  <si>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</si>
  <si>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 xml:space="preserve">000 1 16 07000 00 0000 140 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</si>
  <si>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</si>
  <si>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000 1 16 09000 00 0000 140 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</si>
  <si>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</si>
  <si>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 xml:space="preserve">000 1 16 10000 00 0000 140 </t>
  </si>
  <si>
    <t>Платежи в целях возмещения причиненного ущерба(убытков)</t>
  </si>
  <si>
    <t>000 1 17 00000 00 0000 000</t>
  </si>
  <si>
    <t>Прочие неналоговые доходы</t>
  </si>
  <si>
    <t>000 1 17 05040 14 0000 000</t>
  </si>
  <si>
    <t>Прочие неналоговые доходы бюджетов муниципальных округов</t>
  </si>
  <si>
    <t>000 1 17 15000 00 0000 000</t>
  </si>
  <si>
    <t>Инициативные платежи</t>
  </si>
  <si>
    <t>000 1 17 15000 00 0000 150</t>
  </si>
  <si>
    <t>000 1 17 15020 14 0000 150</t>
  </si>
  <si>
    <t>Инициативные платежи, зачисляемые в бюджет муниципального округа</t>
  </si>
  <si>
    <t>000 2 0 00000 00 0000 000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</si>
  <si>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</si>
  <si>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</si>
  <si>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</si>
  <si>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</si>
  <si>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</si>
  <si>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</si>
  <si>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бюджетам на выравнивание бюджетной обеспеченности из бюджета субъекта Российской Федерации</t>
  </si>
  <si>
    <t>000 2 02 15001 14 0000 150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</si>
  <si>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</si>
  <si>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</si>
  <si>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</si>
  <si>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</si>
  <si>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 xml:space="preserve"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</t>
  </si>
  <si>
    <t>000 2 02 20216 14 0000 150</t>
  </si>
  <si>
    <t xml:space="preserve"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 </t>
  </si>
  <si>
    <t>000 2 02 25299 00 0000 150</t>
  </si>
  <si>
    <t>Субсидии бюджетам 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на 2019-2024 годы»</t>
  </si>
  <si>
    <t>000 2 02 25299 14 0000 150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</si>
  <si>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«Увековечение памяти погибших при защите Отечества                       на 2019-2024 годы»</t>
  </si>
  <si>
    <t>000 2 02 25519 00 0000 150</t>
  </si>
  <si>
    <t>Субсидия бюджетам на поддержку отрасли культуры</t>
  </si>
  <si>
    <t>000 2 02 25519 14 0000 150</t>
  </si>
  <si>
    <t>Субсидия бюджетам муниципальных округов на поддержку отрасли культуры</t>
  </si>
  <si>
    <t>000 2 02 25304 00 0000 150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</si>
  <si>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</si>
  <si>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000 2 02 25304 14 0000 150</t>
  </si>
  <si>
    <t>«000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</si>
  <si>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</si>
  <si>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000 2 02 25467 14 0000 150</t>
  </si>
  <si>
    <t>Субсидии бюджетам муниципальных округов 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</si>
  <si>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000 2 02 25497 00 0000 150</t>
  </si>
  <si>
    <t>Субсидии бюджетам на реализацию мероприятий по обеспечению жильем молодых семей</t>
  </si>
  <si>
    <t>000 2 02 25497 14 0000 150</t>
  </si>
  <si>
    <t>Субсидии бюджетам муниципальных округов на реализацию мероприятий по обеспечению жильем молодых семей</t>
  </si>
  <si>
    <t>000 2 02 25513 00 0000 150</t>
  </si>
  <si>
    <t>Субсидии бюджетам на развитие сети учреждений культурно-досугового типа</t>
  </si>
  <si>
    <t>000 2 02 25513 14 0000 150</t>
  </si>
  <si>
    <t>Субсидии бюджетам муниципальных округов на развитие сети учреждений культурно-досугового типа</t>
  </si>
  <si>
    <t>000 2 02 25555 00 0000 150</t>
  </si>
  <si>
    <t>Субсидии бюджетам на реализацию программ формирования современной городской среды</t>
  </si>
  <si>
    <t>000 2 02 25555 14 0000 150</t>
  </si>
  <si>
    <t>Субсидии бюджетам  муниципальных округов на реализацию программ формирования современной городской среды</t>
  </si>
  <si>
    <t>000 2 02 25750 00 0000 150</t>
  </si>
  <si>
    <t>Субсидии бюджетам  на реализацию мероприятий по модернизации школьных систем образования</t>
  </si>
  <si>
    <t>000 2 02 25750 14 0000 150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</si>
  <si>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</si>
  <si>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000 2 02 29999 00 0000 150</t>
  </si>
  <si>
    <t>ПРОЧИЕ СУБСИДИИ</t>
  </si>
  <si>
    <t>000 2 02 29999 14 0000 150</t>
  </si>
  <si>
    <t>Прочие субсидии бюджетам муниципальных округов</t>
  </si>
  <si>
    <t>000 2 02 29999 14 0031 150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</si>
  <si>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</si>
  <si>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000 2 02 29999 14 1170 150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</si>
  <si>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</si>
  <si>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000 2 02 29999 14 1204 150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</si>
  <si>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</si>
  <si>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000 2 02 29999 14 1213 150</t>
  </si>
  <si>
    <t>Прочие субсидии бюджетам  муниципальных округов (обеспечение функционирования центров образования цифрового и гуманитарного профилей «Точка роста»,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</si>
  <si>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>000 2 02 29999 14 1254 150</t>
  </si>
  <si>
    <t>Прочие субсидии бюджетам муниципальных округов (реализация инициативных проектов)</t>
  </si>
  <si>
    <t>000 2 02 29999 14 1266 150</t>
  </si>
  <si>
    <t>Прочие субсидии (реализация мероприятий по модернизации школьных систем образования (завершение работ по капитальному ремонту)</t>
  </si>
  <si>
    <t>000 2 02 29999 14 1295 150</t>
  </si>
  <si>
    <t>Прочие субсидии бюджетам муниципальных округов  (реализация мероприятий по благоустройству детских площадок в муниципальных округах и городских округах)</t>
  </si>
  <si>
    <t>000 2 02 30000 00 0000 150</t>
  </si>
  <si>
    <t>СУБВЕНЦИИ БЮДЖЕТАМ БЮДЖЕТНОЙ СИСТЕМЫ РОССИЙСКОЙ ФЕДЕРАЦИИ</t>
  </si>
  <si>
    <t>000 2 02 30024 00 0000 150</t>
  </si>
  <si>
    <t xml:space="preserve">Субвенции местным бюджетам на выполнение передаваемых полномочий субъектов Российской Федерации </t>
  </si>
  <si>
    <t>000 2 02 30024 14 0000 150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</si>
  <si>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</si>
  <si>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000 2 02 30024 14 0026 150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</si>
  <si>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</si>
  <si>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000 2 02 30024 14 0028 150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</si>
  <si>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</si>
  <si>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000 2 02 30024 14 0032 150</t>
  </si>
  <si>
    <t>Субвенции бюджетам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</si>
  <si>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000 2 02 30024 14 0036 150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</si>
  <si>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</si>
  <si>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000 2 02 30024 14 0040 150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</si>
  <si>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</si>
  <si>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000 2 02 30024 14 0041 150</t>
  </si>
  <si>
    <t xml:space="preserve"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 </t>
  </si>
  <si>
    <t>000 2 02 30024 14 0042 150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</si>
  <si>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</si>
  <si>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000 2 02 30024 14 0045 150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</si>
  <si>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</si>
  <si>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000 2 02 30024 14 0047 150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</si>
  <si>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</si>
  <si>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000 2 02 30024 14 0066 150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</si>
  <si>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</si>
  <si>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000 2 02 30024 14 0090 150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</si>
  <si>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</si>
  <si>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000 2 02 30024 14 0147 150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</si>
  <si>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</si>
  <si>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000 2 02 30024 14 0181 150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</si>
  <si>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 деятельности административных комиссий)</t>
  </si>
  <si>
    <t>000 2 02 30024 14 1107 150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</si>
  <si>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</si>
  <si>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000 2 02 30024 14 1108 150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</si>
  <si>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</si>
  <si>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000 2 02 30024 14 1110 150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</si>
  <si>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</si>
  <si>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000 2 02 30024 14 1122 150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</si>
  <si>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</si>
  <si>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000 2 02 30024 14 1187150</t>
  </si>
  <si>
    <t>Субвенции бюджетам муниципальных округов на выполнение передаваемых полномочий субъектов Российской Федерации (предоставление грантов в форме субсидий гражданам, ведущим личные подсобные хозяйства, на закладку сада суперинтенсивного типа)</t>
  </si>
  <si>
    <t>000 2 02 30024 14 1221 150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</si>
  <si>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</si>
  <si>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000 2 02 30024 14 1256 150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</si>
  <si>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</si>
  <si>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000 2 02 30024 14 1260 150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</si>
  <si>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</si>
  <si>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000 2 02 30024 14 1287 150</t>
  </si>
  <si>
    <t>Субвенции бюджетам на выполнение передаваемых полномочий субъектов Российской Федерации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</si>
  <si>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000 2 02 30024 14 1303 150</t>
  </si>
  <si>
    <t>Субвенции бюджетам муниципальных округов на выполнение передаваемых полномочий субъектов Российской Федерации (проведение мероприятий при осуществлении деятельности по обращению с животными без владельцев)</t>
  </si>
  <si>
    <t>000 2 02 30029 00 0000 150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</si>
  <si>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</si>
  <si>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</si>
  <si>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</si>
  <si>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000 2 02 35084 00 0000 150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</si>
  <si>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</si>
  <si>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000 2 02 35084 14 0000 150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</si>
  <si>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</si>
  <si>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</si>
  <si>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</si>
  <si>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</si>
  <si>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</si>
  <si>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000 2 02 35120 00 0000 150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</si>
  <si>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</si>
  <si>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</si>
  <si>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</si>
  <si>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000 2 02 35179 00 0000 150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</si>
  <si>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</si>
  <si>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000 2 02 35179 14 0000 150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</si>
  <si>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</si>
  <si>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000 2 02 35220 00 0000 150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</si>
  <si>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</si>
  <si>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000 2 02 35220 14 0000 150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</si>
  <si>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</si>
  <si>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000 2 02 35250 00 0000 150</t>
  </si>
  <si>
    <t>Субвенции бюджетам на оплату жилищно-коммунальных услуг отдельным категориям граждан</t>
  </si>
  <si>
    <t>000 2 02 35250 14 0000 150</t>
  </si>
  <si>
    <t>Субвенции бюджетам муниципальных округов на оплату жилищно-коммунальных услуг отдельным категориям граждан</t>
  </si>
  <si>
    <t>000 2 02 35303 00 0000 150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</si>
  <si>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</si>
  <si>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</si>
  <si>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</si>
  <si>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000 2 02 35404 00 0000 150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</si>
  <si>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</si>
  <si>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000 2 02 35404 14 0000 150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</si>
  <si>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</si>
  <si>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000 2 02 35462 00 0000 150</t>
  </si>
  <si>
    <t>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</t>
  </si>
  <si>
    <t>000 2 02 35462 14 0000 150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</si>
  <si>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</si>
  <si>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000 2 02 39998 00 0000 150</t>
  </si>
  <si>
    <t>Единая субвенция местным бюджетам</t>
  </si>
  <si>
    <t>000 2 02 39998 14 0000 150</t>
  </si>
  <si>
    <t>Единая субвенция бюджетам муниципальных округов</t>
  </si>
  <si>
    <t>000 2 02 39998 14 1157 150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</si>
  <si>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</si>
  <si>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000 2 02 39998 14 1158 150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</si>
  <si>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</si>
  <si>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000 2 02 40000 00 0000 150</t>
  </si>
  <si>
    <t xml:space="preserve">Иные межбюджетные трансферты </t>
  </si>
  <si>
    <t>000 2 02 40000 14 0000 150</t>
  </si>
  <si>
    <t>Иные межбюджетные трансферты бюджетам муниципальных округов</t>
  </si>
  <si>
    <t>000 2 02 45050 14 0000 150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</si>
  <si>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</t>
  </si>
  <si>
    <t>000 2 02 49999 00 0000 150</t>
  </si>
  <si>
    <t>Прочие межбюджетные трансферты, передаваемые бюджетам</t>
  </si>
  <si>
    <t>000 2 02 49999 14 0000 150</t>
  </si>
  <si>
    <t>Прочие межбюджетные трансферты, передаваемые бюджетам муниципальных округов</t>
  </si>
  <si>
    <t>000 2 02 49999 14 0064 150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</si>
  <si>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</si>
  <si>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000 2 02 49999 14 1217 150</t>
  </si>
  <si>
    <t>Прочие межбюджетные трансферты, передаваемые бюджетам (приобретение новогодних подарков детям, обучающимся по образовательным программам начального общего образования в муниципальных и частных образовательных организациях Ставропольского края)</t>
  </si>
  <si>
    <t>000 2 02 49999 14 1255 150</t>
  </si>
  <si>
    <t>Прочие межбюджетные трансферты, передаваемые бюджетам муниципальных округов (осуществление выплаты лицам, входящим в муниципальные управленческие команды Ставропольского края, поощрения за достижение в 2022 году Ставропольским краем значений (уровней) показателей для оценки эффективности деятельности высших должностных лиц субъектов Российской Федерации и деятельности органов исполнительной власти субъектов Российской Федерации)</t>
  </si>
  <si>
    <t>000 2 02 49999 14 1300 150</t>
  </si>
  <si>
    <t>Прочие межбюджетные трансферты, передаваемые  бюджетам муниципальных округов  (обеспечение роста оплаты труда отдельных категорий работников учреждений бюджетной сферы в муниципальных образованиях)</t>
  </si>
  <si>
    <t>Итого</t>
  </si>
  <si>
    <t>Сведения о внесенных изменениях в  решение о бюджете Андроповского муниципального округа Ставропольского края в части доходов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</si>
</sst>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12"/>
      <name val="Arial"/>
      <family val="2"/>
      <charset val="204"/>
    </font>
    <font>
      <sz val="12"/>
      <name val="Times New Roman"/>
      <family val="1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0"/>
    <xf numFmtId="0" fontId="7" fillId="0" borderId="0"/>
    <xf numFmtId="0" fontId="14" fillId="0" borderId="0"/>
  </cellStyleXfs>
  <cellXfs count="9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3" fillId="2" borderId="0" xfId="0" applyNumberFormat="1" applyFont="1" applyFill="1" applyAlignment="1">
      <alignment horizontal="left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28" xfId="0" applyNumberFormat="1" applyFont="1" applyFill="1" applyBorder="1" applyAlignment="1">
      <alignment horizontal="right" vertical="center" wrapText="1"/>
    </xf>
    <xf numFmtId="4" fontId="2" fillId="2" borderId="29" xfId="0" applyNumberFormat="1" applyFont="1" applyFill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30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4" fontId="9" fillId="2" borderId="8" xfId="0" applyNumberFormat="1" applyFont="1" applyFill="1" applyBorder="1" applyAlignment="1">
      <alignment horizontal="right" vertical="center" wrapText="1"/>
    </xf>
    <xf numFmtId="4" fontId="9" fillId="2" borderId="31" xfId="0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right" vertical="center" wrapText="1"/>
    </xf>
    <xf numFmtId="4" fontId="9" fillId="2" borderId="33" xfId="0" applyNumberFormat="1" applyFont="1" applyFill="1" applyBorder="1" applyAlignment="1">
      <alignment horizontal="right" vertical="center" wrapText="1"/>
    </xf>
    <xf numFmtId="4" fontId="9" fillId="2" borderId="34" xfId="0" applyNumberFormat="1" applyFont="1" applyFill="1" applyBorder="1" applyAlignment="1">
      <alignment horizontal="right" vertical="center" wrapText="1"/>
    </xf>
    <xf numFmtId="4" fontId="9" fillId="2" borderId="35" xfId="0" applyNumberFormat="1" applyFont="1" applyFill="1" applyBorder="1" applyAlignment="1">
      <alignment horizontal="right" vertical="center" wrapText="1"/>
    </xf>
    <xf numFmtId="4" fontId="9" fillId="2" borderId="36" xfId="0" applyNumberFormat="1" applyFont="1" applyFill="1" applyBorder="1" applyAlignment="1">
      <alignment horizontal="right" vertical="center" wrapText="1"/>
    </xf>
    <xf numFmtId="4" fontId="9" fillId="2" borderId="37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right" vertical="center" wrapText="1"/>
    </xf>
    <xf numFmtId="4" fontId="11" fillId="2" borderId="33" xfId="0" applyNumberFormat="1" applyFont="1" applyFill="1" applyBorder="1" applyAlignment="1">
      <alignment horizontal="right" vertical="center" wrapText="1"/>
    </xf>
    <xf numFmtId="4" fontId="11" fillId="2" borderId="37" xfId="0" applyNumberFormat="1" applyFont="1" applyFill="1" applyBorder="1" applyAlignment="1">
      <alignment horizontal="right" vertical="center" wrapText="1"/>
    </xf>
    <xf numFmtId="4" fontId="9" fillId="2" borderId="38" xfId="0" applyNumberFormat="1" applyFont="1" applyFill="1" applyBorder="1" applyAlignment="1">
      <alignment horizontal="right" vertical="center" wrapText="1"/>
    </xf>
    <xf numFmtId="4" fontId="9" fillId="2" borderId="39" xfId="0" applyNumberFormat="1" applyFont="1" applyFill="1" applyBorder="1" applyAlignment="1">
      <alignment horizontal="right" vertical="center" wrapText="1"/>
    </xf>
    <xf numFmtId="4" fontId="9" fillId="2" borderId="40" xfId="0" applyNumberFormat="1" applyFont="1" applyFill="1" applyBorder="1" applyAlignment="1">
      <alignment horizontal="right" vertical="center" wrapText="1"/>
    </xf>
    <xf numFmtId="4" fontId="9" fillId="2" borderId="8" xfId="0" applyNumberFormat="1" applyFont="1" applyFill="1" applyBorder="1" applyAlignment="1">
      <alignment vertical="center" wrapText="1"/>
    </xf>
    <xf numFmtId="4" fontId="9" fillId="2" borderId="33" xfId="0" applyNumberFormat="1" applyFont="1" applyFill="1" applyBorder="1" applyAlignment="1">
      <alignment vertical="center" wrapText="1"/>
    </xf>
    <xf numFmtId="4" fontId="9" fillId="2" borderId="32" xfId="0" applyNumberFormat="1" applyFont="1" applyFill="1" applyBorder="1" applyAlignment="1">
      <alignment vertical="center" wrapText="1"/>
    </xf>
    <xf numFmtId="4" fontId="9" fillId="2" borderId="37" xfId="0" applyNumberFormat="1" applyFont="1" applyFill="1" applyBorder="1" applyAlignment="1">
      <alignment vertical="center" wrapText="1"/>
    </xf>
    <xf numFmtId="0" fontId="3" fillId="3" borderId="0" xfId="0" applyFont="1" applyFill="1"/>
    <xf numFmtId="4" fontId="10" fillId="2" borderId="8" xfId="0" applyNumberFormat="1" applyFont="1" applyFill="1" applyBorder="1" applyAlignment="1">
      <alignment vertical="center" wrapText="1"/>
    </xf>
    <xf numFmtId="4" fontId="9" fillId="2" borderId="38" xfId="0" applyNumberFormat="1" applyFont="1" applyFill="1" applyBorder="1" applyAlignment="1">
      <alignment vertical="center" wrapText="1"/>
    </xf>
    <xf numFmtId="4" fontId="9" fillId="2" borderId="39" xfId="0" applyNumberFormat="1" applyFont="1" applyFill="1" applyBorder="1" applyAlignment="1">
      <alignment vertical="center" wrapText="1"/>
    </xf>
    <xf numFmtId="4" fontId="9" fillId="2" borderId="40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21" xfId="0" applyNumberFormat="1" applyFont="1" applyFill="1" applyBorder="1" applyAlignment="1">
      <alignment vertical="center" wrapText="1"/>
    </xf>
    <xf numFmtId="4" fontId="9" fillId="2" borderId="21" xfId="0" applyNumberFormat="1" applyFont="1" applyFill="1" applyBorder="1" applyAlignment="1">
      <alignment horizontal="right" vertical="center" wrapText="1"/>
    </xf>
    <xf numFmtId="4" fontId="9" fillId="2" borderId="41" xfId="0" applyNumberFormat="1" applyFont="1" applyFill="1" applyBorder="1" applyAlignment="1">
      <alignment horizontal="right" vertical="center" wrapText="1"/>
    </xf>
    <xf numFmtId="0" fontId="9" fillId="2" borderId="25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4" fontId="2" fillId="2" borderId="43" xfId="0" applyNumberFormat="1" applyFont="1" applyFill="1" applyBorder="1" applyAlignment="1">
      <alignment vertical="center" wrapText="1"/>
    </xf>
    <xf numFmtId="4" fontId="2" fillId="2" borderId="25" xfId="0" applyNumberFormat="1" applyFont="1" applyFill="1" applyBorder="1" applyAlignment="1">
      <alignment horizontal="right" vertical="center" wrapText="1"/>
    </xf>
    <xf numFmtId="4" fontId="2" fillId="2" borderId="44" xfId="0" applyNumberFormat="1" applyFont="1" applyFill="1" applyBorder="1" applyAlignment="1">
      <alignment vertical="center" wrapText="1"/>
    </xf>
    <xf numFmtId="4" fontId="2" fillId="2" borderId="45" xfId="0" applyNumberFormat="1" applyFont="1" applyFill="1" applyBorder="1" applyAlignment="1">
      <alignment horizontal="right" vertical="center" wrapText="1"/>
    </xf>
    <xf numFmtId="4" fontId="2" fillId="2" borderId="27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/>
    <xf numFmtId="0" fontId="8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8" fillId="2" borderId="35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33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</cellXfs>
  <cellStyles count="6">
    <cellStyle name="Hyperlink" xfId="2"/>
    <cellStyle name="Обычный" xfId="0" builtinId="0"/>
    <cellStyle name="Обычный 2" xfId="3"/>
    <cellStyle name="Обычный 2 2" xfId="4"/>
    <cellStyle name="Обычный 3" xfId="5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6"/>
  <sheetViews>
    <sheetView showZeros="0"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7" sqref="B7:B134"/>
    </sheetView>
  </sheetViews>
  <sheetFormatPr defaultRowHeight="15" x14ac:dyDescent="0.25"/>
  <cols>
    <col min="1" max="1" width="35.5703125" style="2" customWidth="1"/>
    <col min="2" max="2" width="43.85546875" style="2" customWidth="1"/>
    <col min="3" max="3" width="28.85546875" style="3" customWidth="1"/>
    <col min="4" max="4" width="20" style="3" customWidth="1"/>
    <col min="5" max="5" width="22.7109375" style="3" customWidth="1"/>
    <col min="6" max="6" width="18.5703125" style="3" customWidth="1"/>
    <col min="7" max="9" width="22" style="3" customWidth="1"/>
    <col min="10" max="10" width="21.7109375" style="3" customWidth="1"/>
    <col min="11" max="11" width="22.42578125" style="3" customWidth="1"/>
    <col min="12" max="12" width="20.28515625" style="3" customWidth="1"/>
    <col min="13" max="13" width="22.140625" style="3" customWidth="1"/>
    <col min="14" max="14" width="21.42578125" style="3" customWidth="1"/>
    <col min="15" max="15" width="21.28515625" style="3" customWidth="1"/>
    <col min="16" max="16" width="18.42578125" style="3" customWidth="1"/>
    <col min="17" max="17" width="22.140625" style="3" customWidth="1"/>
    <col min="18" max="18" width="19.42578125" style="3" customWidth="1"/>
    <col min="19" max="19" width="25" style="3" customWidth="1"/>
    <col min="20" max="20" width="25.85546875" style="2" customWidth="1"/>
    <col min="21" max="16384" width="9.140625" style="2"/>
  </cols>
  <sheetData>
    <row r="1" spans="1:20" ht="18.75" x14ac:dyDescent="0.25">
      <c r="A1" s="66" t="s">
        <v>268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1"/>
      <c r="Q1" s="1"/>
      <c r="R1" s="1"/>
      <c r="S1" s="1"/>
    </row>
    <row r="2" spans="1:20" ht="15.75" thickBot="1" x14ac:dyDescent="0.3"/>
    <row r="3" spans="1:20" ht="44.25" customHeight="1" x14ac:dyDescent="0.3">
      <c r="A3" s="68" t="s">
        <v>0</v>
      </c>
      <c r="B3" s="69" t="s">
        <v>1</v>
      </c>
      <c r="C3" s="72" t="s">
        <v>2</v>
      </c>
      <c r="D3" s="75" t="s">
        <v>3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7"/>
      <c r="T3" s="78" t="s">
        <v>4</v>
      </c>
    </row>
    <row r="4" spans="1:20" ht="47.25" customHeight="1" x14ac:dyDescent="0.25">
      <c r="A4" s="68"/>
      <c r="B4" s="70"/>
      <c r="C4" s="73"/>
      <c r="D4" s="62" t="s">
        <v>5</v>
      </c>
      <c r="E4" s="63"/>
      <c r="F4" s="62" t="s">
        <v>6</v>
      </c>
      <c r="G4" s="63"/>
      <c r="H4" s="62" t="s">
        <v>7</v>
      </c>
      <c r="I4" s="63"/>
      <c r="J4" s="81" t="s">
        <v>8</v>
      </c>
      <c r="K4" s="82"/>
      <c r="L4" s="62" t="s">
        <v>9</v>
      </c>
      <c r="M4" s="63"/>
      <c r="N4" s="62" t="s">
        <v>10</v>
      </c>
      <c r="O4" s="63"/>
      <c r="P4" s="64" t="s">
        <v>11</v>
      </c>
      <c r="Q4" s="65"/>
      <c r="R4" s="62" t="s">
        <v>12</v>
      </c>
      <c r="S4" s="63"/>
      <c r="T4" s="79"/>
    </row>
    <row r="5" spans="1:20" ht="78.75" customHeight="1" thickBot="1" x14ac:dyDescent="0.3">
      <c r="A5" s="68"/>
      <c r="B5" s="71"/>
      <c r="C5" s="74"/>
      <c r="D5" s="4" t="s">
        <v>13</v>
      </c>
      <c r="E5" s="5" t="s">
        <v>14</v>
      </c>
      <c r="F5" s="4" t="s">
        <v>13</v>
      </c>
      <c r="G5" s="5" t="s">
        <v>14</v>
      </c>
      <c r="H5" s="6"/>
      <c r="I5" s="6"/>
      <c r="J5" s="4" t="s">
        <v>13</v>
      </c>
      <c r="K5" s="5" t="s">
        <v>14</v>
      </c>
      <c r="L5" s="4" t="s">
        <v>13</v>
      </c>
      <c r="M5" s="5" t="s">
        <v>14</v>
      </c>
      <c r="N5" s="4" t="s">
        <v>13</v>
      </c>
      <c r="O5" s="5" t="s">
        <v>14</v>
      </c>
      <c r="P5" s="7" t="s">
        <v>13</v>
      </c>
      <c r="Q5" s="8" t="s">
        <v>14</v>
      </c>
      <c r="R5" s="4" t="s">
        <v>13</v>
      </c>
      <c r="S5" s="5" t="s">
        <v>14</v>
      </c>
      <c r="T5" s="80"/>
    </row>
    <row r="6" spans="1:20" ht="15.75" thickBot="1" x14ac:dyDescent="0.3">
      <c r="A6" s="9">
        <v>1</v>
      </c>
      <c r="B6" s="10">
        <v>2</v>
      </c>
      <c r="C6" s="11">
        <v>3</v>
      </c>
      <c r="D6" s="12">
        <v>4</v>
      </c>
      <c r="E6" s="13">
        <v>5</v>
      </c>
      <c r="F6" s="12">
        <v>6</v>
      </c>
      <c r="G6" s="11">
        <v>7</v>
      </c>
      <c r="H6" s="14">
        <v>8</v>
      </c>
      <c r="I6" s="15">
        <v>9</v>
      </c>
      <c r="J6" s="16">
        <v>10</v>
      </c>
      <c r="K6" s="13">
        <v>11</v>
      </c>
      <c r="L6" s="12">
        <v>12</v>
      </c>
      <c r="M6" s="13">
        <v>13</v>
      </c>
      <c r="N6" s="12">
        <v>14</v>
      </c>
      <c r="O6" s="13">
        <v>15</v>
      </c>
      <c r="P6" s="16">
        <v>16</v>
      </c>
      <c r="Q6" s="11">
        <v>17</v>
      </c>
      <c r="R6" s="17">
        <v>18</v>
      </c>
      <c r="S6" s="13">
        <v>19</v>
      </c>
      <c r="T6" s="18">
        <v>20</v>
      </c>
    </row>
    <row r="7" spans="1:20" s="25" customFormat="1" ht="18" customHeight="1" x14ac:dyDescent="0.3">
      <c r="A7" s="84" t="s">
        <v>15</v>
      </c>
      <c r="B7" s="87" t="s">
        <v>16</v>
      </c>
      <c r="C7" s="19">
        <f>C8+C10+C12+C17+C20+C21+C24+C26+C29+C32+C39</f>
        <v>245334118.95000002</v>
      </c>
      <c r="D7" s="20">
        <f>E7-C7</f>
        <v>0</v>
      </c>
      <c r="E7" s="21">
        <f>E8+E10+E12+E17+E20+E21+E24+E26+E29+E32+E39</f>
        <v>245334118.95000002</v>
      </c>
      <c r="F7" s="21">
        <f>F8+F10+F12+F17+F20+F21+F24+F26+F29+F32+F39</f>
        <v>0</v>
      </c>
      <c r="G7" s="19">
        <f>G8+G10+G12+G17+G20+G21+G24+G26+G29+G32+G39</f>
        <v>245334118.95000002</v>
      </c>
      <c r="H7" s="20">
        <f>I7-G7</f>
        <v>0</v>
      </c>
      <c r="I7" s="22">
        <f>I8+I10+I12+I17+I20+I21+I24+I26+I29+I32+I39</f>
        <v>245334118.95000002</v>
      </c>
      <c r="J7" s="22">
        <f>J8+J10+J12+J17+J20+J21+J24+J26+J29+J32+J39</f>
        <v>14473455.939999999</v>
      </c>
      <c r="K7" s="21">
        <f>K8+K10+K12+K17+K20+K21+K24+K26+K29+K32+K39+K14</f>
        <v>259834512.98000002</v>
      </c>
      <c r="L7" s="21">
        <f>L8+L10+L12+L17+L20+L21+L24+L26+L29+L32+L39+L14</f>
        <v>0</v>
      </c>
      <c r="M7" s="21">
        <f>M8+M10+M12+M17+M20+M21+M24+M26+M29+M32+M39+M14</f>
        <v>259834512.98000002</v>
      </c>
      <c r="N7" s="21">
        <f>N8+N10+N12+N17+N20+N21+N24+N26+N29+N32+N39+N14+N37</f>
        <v>1780061.2599999998</v>
      </c>
      <c r="O7" s="21">
        <f>O8+O10+O12+O17+O20+O21+O24+O26+O29+O32+O39+O14+O38</f>
        <v>261614574.24000004</v>
      </c>
      <c r="P7" s="21">
        <f>Q7-O7</f>
        <v>0</v>
      </c>
      <c r="Q7" s="21">
        <f>Q8+Q10+Q12+Q17+Q20+Q21+Q24+Q26+Q29+Q32+Q39+Q14+Q38</f>
        <v>261614574.24000004</v>
      </c>
      <c r="R7" s="23">
        <f>S7-Q7</f>
        <v>0</v>
      </c>
      <c r="S7" s="19">
        <f>S8+S10+S12+S17+S20+S21+S24+S26+S29+S32+S39+S14+S38</f>
        <v>261614574.24000004</v>
      </c>
      <c r="T7" s="24">
        <f>S7-C7</f>
        <v>16280455.290000021</v>
      </c>
    </row>
    <row r="8" spans="1:20" ht="37.5" x14ac:dyDescent="0.25">
      <c r="A8" s="83" t="s">
        <v>17</v>
      </c>
      <c r="B8" s="85" t="s">
        <v>18</v>
      </c>
      <c r="C8" s="26">
        <f>C9</f>
        <v>113364960</v>
      </c>
      <c r="D8" s="27">
        <f t="shared" ref="D8:D41" si="0">E8-C8</f>
        <v>0</v>
      </c>
      <c r="E8" s="28">
        <f>E9</f>
        <v>113364960</v>
      </c>
      <c r="F8" s="28">
        <f t="shared" ref="F8:F63" si="1">G8-E8</f>
        <v>0</v>
      </c>
      <c r="G8" s="26">
        <f>G9</f>
        <v>113364960</v>
      </c>
      <c r="H8" s="27">
        <f t="shared" ref="H8:H71" si="2">I8-G8</f>
        <v>0</v>
      </c>
      <c r="I8" s="29">
        <f>I9</f>
        <v>113364960</v>
      </c>
      <c r="J8" s="30">
        <f t="shared" ref="J8:J63" si="3">K8-G8</f>
        <v>7934520</v>
      </c>
      <c r="K8" s="28">
        <f>K9</f>
        <v>121299480</v>
      </c>
      <c r="L8" s="28">
        <f t="shared" ref="L8:L63" si="4">M8-K8</f>
        <v>0</v>
      </c>
      <c r="M8" s="28">
        <f>M9</f>
        <v>121299480</v>
      </c>
      <c r="N8" s="28">
        <f t="shared" ref="N8:N63" si="5">O8-M8</f>
        <v>0</v>
      </c>
      <c r="O8" s="28">
        <f>O9</f>
        <v>121299480</v>
      </c>
      <c r="P8" s="28">
        <f t="shared" ref="P8:P71" si="6">Q8-O8</f>
        <v>0</v>
      </c>
      <c r="Q8" s="28">
        <f>Q9</f>
        <v>121299480</v>
      </c>
      <c r="R8" s="31">
        <f t="shared" ref="R8:R71" si="7">S8-Q8</f>
        <v>0</v>
      </c>
      <c r="S8" s="26">
        <f>S9</f>
        <v>121299480</v>
      </c>
      <c r="T8" s="32">
        <f t="shared" ref="T8:T71" si="8">S8-C8</f>
        <v>7934520</v>
      </c>
    </row>
    <row r="9" spans="1:20" ht="18.75" x14ac:dyDescent="0.25">
      <c r="A9" s="83" t="s">
        <v>19</v>
      </c>
      <c r="B9" s="85" t="s">
        <v>20</v>
      </c>
      <c r="C9" s="26">
        <v>113364960</v>
      </c>
      <c r="D9" s="27">
        <f t="shared" si="0"/>
        <v>0</v>
      </c>
      <c r="E9" s="26">
        <v>113364960</v>
      </c>
      <c r="F9" s="28">
        <f t="shared" si="1"/>
        <v>0</v>
      </c>
      <c r="G9" s="26">
        <v>113364960</v>
      </c>
      <c r="H9" s="27">
        <f t="shared" si="2"/>
        <v>0</v>
      </c>
      <c r="I9" s="29">
        <v>113364960</v>
      </c>
      <c r="J9" s="30">
        <f t="shared" si="3"/>
        <v>7934520</v>
      </c>
      <c r="K9" s="26">
        <v>121299480</v>
      </c>
      <c r="L9" s="28">
        <f t="shared" si="4"/>
        <v>0</v>
      </c>
      <c r="M9" s="26">
        <v>121299480</v>
      </c>
      <c r="N9" s="28">
        <f t="shared" si="5"/>
        <v>0</v>
      </c>
      <c r="O9" s="26">
        <v>121299480</v>
      </c>
      <c r="P9" s="28">
        <f t="shared" si="6"/>
        <v>0</v>
      </c>
      <c r="Q9" s="26">
        <v>121299480</v>
      </c>
      <c r="R9" s="31">
        <f t="shared" si="7"/>
        <v>0</v>
      </c>
      <c r="S9" s="26">
        <v>121299480</v>
      </c>
      <c r="T9" s="32">
        <f t="shared" si="8"/>
        <v>7934520</v>
      </c>
    </row>
    <row r="10" spans="1:20" ht="84" customHeight="1" x14ac:dyDescent="0.25">
      <c r="A10" s="83" t="s">
        <v>21</v>
      </c>
      <c r="B10" s="85" t="s">
        <v>22</v>
      </c>
      <c r="C10" s="26">
        <v>22182720</v>
      </c>
      <c r="D10" s="27">
        <f t="shared" si="0"/>
        <v>0</v>
      </c>
      <c r="E10" s="26">
        <v>22182720</v>
      </c>
      <c r="F10" s="28">
        <f t="shared" si="1"/>
        <v>0</v>
      </c>
      <c r="G10" s="26">
        <v>22182720</v>
      </c>
      <c r="H10" s="27">
        <f t="shared" si="2"/>
        <v>0</v>
      </c>
      <c r="I10" s="29">
        <v>22182720</v>
      </c>
      <c r="J10" s="30">
        <f t="shared" si="3"/>
        <v>0</v>
      </c>
      <c r="K10" s="26">
        <v>22182720</v>
      </c>
      <c r="L10" s="28">
        <f t="shared" si="4"/>
        <v>0</v>
      </c>
      <c r="M10" s="26">
        <v>22182720</v>
      </c>
      <c r="N10" s="28">
        <f t="shared" si="5"/>
        <v>0</v>
      </c>
      <c r="O10" s="26">
        <v>22182720</v>
      </c>
      <c r="P10" s="28">
        <f t="shared" si="6"/>
        <v>0</v>
      </c>
      <c r="Q10" s="26">
        <v>22182720</v>
      </c>
      <c r="R10" s="31">
        <f t="shared" si="7"/>
        <v>0</v>
      </c>
      <c r="S10" s="26">
        <v>22182720</v>
      </c>
      <c r="T10" s="32">
        <f t="shared" si="8"/>
        <v>0</v>
      </c>
    </row>
    <row r="11" spans="1:20" ht="64.5" customHeight="1" x14ac:dyDescent="0.25">
      <c r="A11" s="83" t="s">
        <v>23</v>
      </c>
      <c r="B11" s="85" t="s">
        <v>24</v>
      </c>
      <c r="C11" s="26">
        <v>22182720</v>
      </c>
      <c r="D11" s="27">
        <f t="shared" si="0"/>
        <v>0</v>
      </c>
      <c r="E11" s="26">
        <v>22182720</v>
      </c>
      <c r="F11" s="28">
        <f t="shared" si="1"/>
        <v>0</v>
      </c>
      <c r="G11" s="26">
        <v>22182720</v>
      </c>
      <c r="H11" s="27">
        <f t="shared" si="2"/>
        <v>0</v>
      </c>
      <c r="I11" s="29">
        <v>22182720</v>
      </c>
      <c r="J11" s="30">
        <f t="shared" si="3"/>
        <v>0</v>
      </c>
      <c r="K11" s="26">
        <v>22182720</v>
      </c>
      <c r="L11" s="28">
        <f t="shared" si="4"/>
        <v>0</v>
      </c>
      <c r="M11" s="26">
        <v>22182720</v>
      </c>
      <c r="N11" s="28">
        <f t="shared" si="5"/>
        <v>0</v>
      </c>
      <c r="O11" s="26">
        <v>22182720</v>
      </c>
      <c r="P11" s="28">
        <f t="shared" si="6"/>
        <v>0</v>
      </c>
      <c r="Q11" s="26">
        <v>22182720</v>
      </c>
      <c r="R11" s="31">
        <f t="shared" si="7"/>
        <v>0</v>
      </c>
      <c r="S11" s="26">
        <v>22182720</v>
      </c>
      <c r="T11" s="32">
        <f t="shared" si="8"/>
        <v>0</v>
      </c>
    </row>
    <row r="12" spans="1:20" ht="37.5" x14ac:dyDescent="0.25">
      <c r="A12" s="83" t="s">
        <v>25</v>
      </c>
      <c r="B12" s="85" t="s">
        <v>26</v>
      </c>
      <c r="C12" s="26">
        <f>C13+C15+C16</f>
        <v>22828900</v>
      </c>
      <c r="D12" s="27">
        <f t="shared" si="0"/>
        <v>0</v>
      </c>
      <c r="E12" s="28">
        <f>E13+E15+E16</f>
        <v>22828900</v>
      </c>
      <c r="F12" s="28">
        <f t="shared" si="1"/>
        <v>0</v>
      </c>
      <c r="G12" s="26">
        <f>G13+G15+G16</f>
        <v>22828900</v>
      </c>
      <c r="H12" s="27">
        <f t="shared" si="2"/>
        <v>0</v>
      </c>
      <c r="I12" s="29">
        <f>I13+I15+I16</f>
        <v>22828900</v>
      </c>
      <c r="J12" s="30">
        <f t="shared" si="3"/>
        <v>4942602.0599999987</v>
      </c>
      <c r="K12" s="28">
        <f>K13+K15+K16</f>
        <v>27771502.059999999</v>
      </c>
      <c r="L12" s="28">
        <f t="shared" si="4"/>
        <v>0</v>
      </c>
      <c r="M12" s="28">
        <f>M13+M15+M16</f>
        <v>27771502.059999999</v>
      </c>
      <c r="N12" s="28">
        <f t="shared" si="5"/>
        <v>0</v>
      </c>
      <c r="O12" s="28">
        <f>O13+O15+O16</f>
        <v>27771502.059999999</v>
      </c>
      <c r="P12" s="28">
        <f t="shared" si="6"/>
        <v>0</v>
      </c>
      <c r="Q12" s="28">
        <f>Q13+Q15+Q16</f>
        <v>27771502.059999999</v>
      </c>
      <c r="R12" s="31">
        <f t="shared" si="7"/>
        <v>0</v>
      </c>
      <c r="S12" s="26">
        <f>S13+S15+S16</f>
        <v>27771502.059999999</v>
      </c>
      <c r="T12" s="32">
        <f t="shared" si="8"/>
        <v>4942602.0599999987</v>
      </c>
    </row>
    <row r="13" spans="1:20" ht="62.25" customHeight="1" x14ac:dyDescent="0.25">
      <c r="A13" s="83" t="s">
        <v>27</v>
      </c>
      <c r="B13" s="85" t="s">
        <v>28</v>
      </c>
      <c r="C13" s="26">
        <v>17151170</v>
      </c>
      <c r="D13" s="27">
        <f t="shared" si="0"/>
        <v>0</v>
      </c>
      <c r="E13" s="26">
        <v>17151170</v>
      </c>
      <c r="F13" s="28">
        <f t="shared" si="1"/>
        <v>0</v>
      </c>
      <c r="G13" s="26">
        <v>17151170</v>
      </c>
      <c r="H13" s="27">
        <f t="shared" si="2"/>
        <v>0</v>
      </c>
      <c r="I13" s="29">
        <v>17151170</v>
      </c>
      <c r="J13" s="30">
        <f t="shared" si="3"/>
        <v>4168060</v>
      </c>
      <c r="K13" s="28">
        <v>21319230</v>
      </c>
      <c r="L13" s="28">
        <f t="shared" si="4"/>
        <v>0</v>
      </c>
      <c r="M13" s="28">
        <v>21319230</v>
      </c>
      <c r="N13" s="28">
        <f t="shared" si="5"/>
        <v>0</v>
      </c>
      <c r="O13" s="28">
        <v>21319230</v>
      </c>
      <c r="P13" s="28">
        <f t="shared" si="6"/>
        <v>0</v>
      </c>
      <c r="Q13" s="28">
        <v>21319230</v>
      </c>
      <c r="R13" s="31">
        <f t="shared" si="7"/>
        <v>0</v>
      </c>
      <c r="S13" s="26">
        <v>21319230</v>
      </c>
      <c r="T13" s="32">
        <f t="shared" si="8"/>
        <v>4168060</v>
      </c>
    </row>
    <row r="14" spans="1:20" ht="48.75" customHeight="1" x14ac:dyDescent="0.25">
      <c r="A14" s="83" t="s">
        <v>29</v>
      </c>
      <c r="B14" s="85" t="s">
        <v>30</v>
      </c>
      <c r="C14" s="26"/>
      <c r="D14" s="27"/>
      <c r="E14" s="26"/>
      <c r="F14" s="28"/>
      <c r="G14" s="26"/>
      <c r="H14" s="27">
        <f t="shared" si="2"/>
        <v>0</v>
      </c>
      <c r="I14" s="29"/>
      <c r="J14" s="30"/>
      <c r="K14" s="28">
        <v>26938.09</v>
      </c>
      <c r="L14" s="28"/>
      <c r="M14" s="28">
        <v>26938.09</v>
      </c>
      <c r="N14" s="28"/>
      <c r="O14" s="28">
        <v>26938.09</v>
      </c>
      <c r="P14" s="28">
        <f t="shared" si="6"/>
        <v>0</v>
      </c>
      <c r="Q14" s="28">
        <v>26938.09</v>
      </c>
      <c r="R14" s="31">
        <f t="shared" si="7"/>
        <v>0</v>
      </c>
      <c r="S14" s="26">
        <v>26938.09</v>
      </c>
      <c r="T14" s="32">
        <f t="shared" si="8"/>
        <v>26938.09</v>
      </c>
    </row>
    <row r="15" spans="1:20" ht="24.75" customHeight="1" x14ac:dyDescent="0.25">
      <c r="A15" s="83" t="s">
        <v>31</v>
      </c>
      <c r="B15" s="85" t="s">
        <v>32</v>
      </c>
      <c r="C15" s="26">
        <v>3517450</v>
      </c>
      <c r="D15" s="27">
        <f t="shared" si="0"/>
        <v>0</v>
      </c>
      <c r="E15" s="26">
        <v>3517450</v>
      </c>
      <c r="F15" s="28">
        <f t="shared" si="1"/>
        <v>0</v>
      </c>
      <c r="G15" s="26">
        <v>3517450</v>
      </c>
      <c r="H15" s="27">
        <f t="shared" si="2"/>
        <v>0</v>
      </c>
      <c r="I15" s="29">
        <v>3517450</v>
      </c>
      <c r="J15" s="30">
        <f t="shared" si="3"/>
        <v>0</v>
      </c>
      <c r="K15" s="28">
        <v>3517450</v>
      </c>
      <c r="L15" s="28">
        <f t="shared" si="4"/>
        <v>0</v>
      </c>
      <c r="M15" s="28">
        <v>3517450</v>
      </c>
      <c r="N15" s="28">
        <f t="shared" si="5"/>
        <v>0</v>
      </c>
      <c r="O15" s="28">
        <v>3517450</v>
      </c>
      <c r="P15" s="28">
        <f t="shared" si="6"/>
        <v>0</v>
      </c>
      <c r="Q15" s="28">
        <v>3517450</v>
      </c>
      <c r="R15" s="31">
        <f t="shared" si="7"/>
        <v>0</v>
      </c>
      <c r="S15" s="26">
        <v>3517450</v>
      </c>
      <c r="T15" s="32">
        <f t="shared" si="8"/>
        <v>0</v>
      </c>
    </row>
    <row r="16" spans="1:20" ht="56.25" customHeight="1" x14ac:dyDescent="0.25">
      <c r="A16" s="83" t="s">
        <v>33</v>
      </c>
      <c r="B16" s="85" t="s">
        <v>34</v>
      </c>
      <c r="C16" s="26">
        <v>2160280</v>
      </c>
      <c r="D16" s="27">
        <f t="shared" si="0"/>
        <v>0</v>
      </c>
      <c r="E16" s="26">
        <v>2160280</v>
      </c>
      <c r="F16" s="28">
        <f t="shared" si="1"/>
        <v>0</v>
      </c>
      <c r="G16" s="26">
        <v>2160280</v>
      </c>
      <c r="H16" s="27">
        <f t="shared" si="2"/>
        <v>0</v>
      </c>
      <c r="I16" s="29">
        <v>2160280</v>
      </c>
      <c r="J16" s="30">
        <f t="shared" si="3"/>
        <v>774542.06</v>
      </c>
      <c r="K16" s="28">
        <v>2934822.06</v>
      </c>
      <c r="L16" s="28">
        <f t="shared" si="4"/>
        <v>0</v>
      </c>
      <c r="M16" s="28">
        <v>2934822.06</v>
      </c>
      <c r="N16" s="28">
        <f t="shared" si="5"/>
        <v>0</v>
      </c>
      <c r="O16" s="28">
        <v>2934822.06</v>
      </c>
      <c r="P16" s="28">
        <f t="shared" si="6"/>
        <v>0</v>
      </c>
      <c r="Q16" s="28">
        <v>2934822.06</v>
      </c>
      <c r="R16" s="31">
        <f t="shared" si="7"/>
        <v>0</v>
      </c>
      <c r="S16" s="26">
        <v>2934822.06</v>
      </c>
      <c r="T16" s="32">
        <f t="shared" si="8"/>
        <v>774542.06</v>
      </c>
    </row>
    <row r="17" spans="1:20" ht="18.75" x14ac:dyDescent="0.25">
      <c r="A17" s="83" t="s">
        <v>35</v>
      </c>
      <c r="B17" s="85" t="s">
        <v>36</v>
      </c>
      <c r="C17" s="26">
        <f>C18+C19</f>
        <v>57669000</v>
      </c>
      <c r="D17" s="27">
        <f t="shared" si="0"/>
        <v>0</v>
      </c>
      <c r="E17" s="28">
        <f>E18+E19</f>
        <v>57669000</v>
      </c>
      <c r="F17" s="28">
        <f t="shared" si="1"/>
        <v>0</v>
      </c>
      <c r="G17" s="26">
        <f>G18+G19</f>
        <v>57669000</v>
      </c>
      <c r="H17" s="27">
        <f t="shared" si="2"/>
        <v>0</v>
      </c>
      <c r="I17" s="29">
        <f>I18+I19</f>
        <v>57669000</v>
      </c>
      <c r="J17" s="30">
        <f t="shared" si="3"/>
        <v>0</v>
      </c>
      <c r="K17" s="28">
        <f>K18+K19</f>
        <v>57669000</v>
      </c>
      <c r="L17" s="28">
        <f t="shared" si="4"/>
        <v>0</v>
      </c>
      <c r="M17" s="28">
        <f>M18+M19</f>
        <v>57669000</v>
      </c>
      <c r="N17" s="28">
        <f t="shared" si="5"/>
        <v>0</v>
      </c>
      <c r="O17" s="28">
        <f>O18+O19</f>
        <v>57669000</v>
      </c>
      <c r="P17" s="28">
        <f t="shared" si="6"/>
        <v>0</v>
      </c>
      <c r="Q17" s="28">
        <f>Q18+Q19</f>
        <v>57669000</v>
      </c>
      <c r="R17" s="31">
        <f t="shared" si="7"/>
        <v>0</v>
      </c>
      <c r="S17" s="26">
        <f>S18+S19</f>
        <v>57669000</v>
      </c>
      <c r="T17" s="32">
        <f t="shared" si="8"/>
        <v>0</v>
      </c>
    </row>
    <row r="18" spans="1:20" ht="37.5" x14ac:dyDescent="0.25">
      <c r="A18" s="83" t="s">
        <v>37</v>
      </c>
      <c r="B18" s="85" t="s">
        <v>38</v>
      </c>
      <c r="C18" s="26">
        <v>14302000</v>
      </c>
      <c r="D18" s="27">
        <f t="shared" si="0"/>
        <v>0</v>
      </c>
      <c r="E18" s="26">
        <v>14302000</v>
      </c>
      <c r="F18" s="28">
        <f t="shared" si="1"/>
        <v>0</v>
      </c>
      <c r="G18" s="26">
        <v>14302000</v>
      </c>
      <c r="H18" s="27">
        <f t="shared" si="2"/>
        <v>0</v>
      </c>
      <c r="I18" s="29">
        <v>14302000</v>
      </c>
      <c r="J18" s="30">
        <f t="shared" si="3"/>
        <v>0</v>
      </c>
      <c r="K18" s="28">
        <v>14302000</v>
      </c>
      <c r="L18" s="28">
        <f t="shared" si="4"/>
        <v>0</v>
      </c>
      <c r="M18" s="28">
        <v>14302000</v>
      </c>
      <c r="N18" s="28">
        <f t="shared" si="5"/>
        <v>0</v>
      </c>
      <c r="O18" s="28">
        <v>14302000</v>
      </c>
      <c r="P18" s="28">
        <f t="shared" si="6"/>
        <v>0</v>
      </c>
      <c r="Q18" s="28">
        <v>14302000</v>
      </c>
      <c r="R18" s="31">
        <f t="shared" si="7"/>
        <v>0</v>
      </c>
      <c r="S18" s="26">
        <v>14302000</v>
      </c>
      <c r="T18" s="32">
        <f t="shared" si="8"/>
        <v>0</v>
      </c>
    </row>
    <row r="19" spans="1:20" ht="18.75" x14ac:dyDescent="0.25">
      <c r="A19" s="83" t="s">
        <v>39</v>
      </c>
      <c r="B19" s="85" t="s">
        <v>40</v>
      </c>
      <c r="C19" s="26">
        <v>43367000</v>
      </c>
      <c r="D19" s="27">
        <f t="shared" si="0"/>
        <v>0</v>
      </c>
      <c r="E19" s="26">
        <v>43367000</v>
      </c>
      <c r="F19" s="28">
        <f t="shared" si="1"/>
        <v>0</v>
      </c>
      <c r="G19" s="26">
        <v>43367000</v>
      </c>
      <c r="H19" s="27">
        <f t="shared" si="2"/>
        <v>0</v>
      </c>
      <c r="I19" s="29">
        <v>43367000</v>
      </c>
      <c r="J19" s="30">
        <f t="shared" si="3"/>
        <v>0</v>
      </c>
      <c r="K19" s="28">
        <v>43367000</v>
      </c>
      <c r="L19" s="28">
        <f t="shared" si="4"/>
        <v>0</v>
      </c>
      <c r="M19" s="28">
        <v>43367000</v>
      </c>
      <c r="N19" s="28">
        <f t="shared" si="5"/>
        <v>0</v>
      </c>
      <c r="O19" s="28">
        <v>43367000</v>
      </c>
      <c r="P19" s="28">
        <f t="shared" si="6"/>
        <v>0</v>
      </c>
      <c r="Q19" s="28">
        <v>43367000</v>
      </c>
      <c r="R19" s="31">
        <f t="shared" si="7"/>
        <v>0</v>
      </c>
      <c r="S19" s="26">
        <v>43367000</v>
      </c>
      <c r="T19" s="32">
        <f t="shared" si="8"/>
        <v>0</v>
      </c>
    </row>
    <row r="20" spans="1:20" ht="37.5" x14ac:dyDescent="0.25">
      <c r="A20" s="83" t="s">
        <v>41</v>
      </c>
      <c r="B20" s="85" t="s">
        <v>42</v>
      </c>
      <c r="C20" s="26">
        <v>4184990</v>
      </c>
      <c r="D20" s="27">
        <f t="shared" si="0"/>
        <v>0</v>
      </c>
      <c r="E20" s="26">
        <v>4184990</v>
      </c>
      <c r="F20" s="28">
        <f t="shared" si="1"/>
        <v>0</v>
      </c>
      <c r="G20" s="26">
        <v>4184990</v>
      </c>
      <c r="H20" s="27">
        <f t="shared" si="2"/>
        <v>0</v>
      </c>
      <c r="I20" s="29">
        <v>4184990</v>
      </c>
      <c r="J20" s="30">
        <f t="shared" si="3"/>
        <v>0</v>
      </c>
      <c r="K20" s="28">
        <v>4184990</v>
      </c>
      <c r="L20" s="28">
        <f t="shared" si="4"/>
        <v>0</v>
      </c>
      <c r="M20" s="28">
        <v>4184990</v>
      </c>
      <c r="N20" s="28">
        <f t="shared" si="5"/>
        <v>0</v>
      </c>
      <c r="O20" s="28">
        <v>4184990</v>
      </c>
      <c r="P20" s="28">
        <f t="shared" si="6"/>
        <v>0</v>
      </c>
      <c r="Q20" s="28">
        <v>4184990</v>
      </c>
      <c r="R20" s="31">
        <f t="shared" si="7"/>
        <v>0</v>
      </c>
      <c r="S20" s="26">
        <v>4184990</v>
      </c>
      <c r="T20" s="32">
        <f t="shared" si="8"/>
        <v>0</v>
      </c>
    </row>
    <row r="21" spans="1:20" ht="112.5" x14ac:dyDescent="0.25">
      <c r="A21" s="83" t="s">
        <v>43</v>
      </c>
      <c r="B21" s="85" t="s">
        <v>44</v>
      </c>
      <c r="C21" s="26">
        <f>C22+C23</f>
        <v>18718927.59</v>
      </c>
      <c r="D21" s="26">
        <f>D22+D23</f>
        <v>0</v>
      </c>
      <c r="E21" s="26">
        <f>E22+E23</f>
        <v>18718927.59</v>
      </c>
      <c r="F21" s="26">
        <f>F22+F23</f>
        <v>0</v>
      </c>
      <c r="G21" s="26">
        <f>G22+G23</f>
        <v>18718927.59</v>
      </c>
      <c r="H21" s="27">
        <f t="shared" si="2"/>
        <v>0</v>
      </c>
      <c r="I21" s="29">
        <f>I22+I23</f>
        <v>18718927.59</v>
      </c>
      <c r="J21" s="33">
        <f t="shared" ref="J21:S21" si="9">J22+J23</f>
        <v>302923.78000000119</v>
      </c>
      <c r="K21" s="26">
        <f t="shared" si="9"/>
        <v>19021851.370000001</v>
      </c>
      <c r="L21" s="28">
        <f t="shared" si="4"/>
        <v>0</v>
      </c>
      <c r="M21" s="26">
        <f t="shared" si="9"/>
        <v>19021851.370000001</v>
      </c>
      <c r="N21" s="28">
        <f t="shared" si="5"/>
        <v>0</v>
      </c>
      <c r="O21" s="26">
        <f t="shared" si="9"/>
        <v>19021851.370000001</v>
      </c>
      <c r="P21" s="28">
        <f t="shared" si="6"/>
        <v>0</v>
      </c>
      <c r="Q21" s="26">
        <f t="shared" si="9"/>
        <v>19021851.370000001</v>
      </c>
      <c r="R21" s="31">
        <f t="shared" si="7"/>
        <v>0</v>
      </c>
      <c r="S21" s="26">
        <f t="shared" si="9"/>
        <v>19021851.370000001</v>
      </c>
      <c r="T21" s="32">
        <f t="shared" si="8"/>
        <v>302923.78000000119</v>
      </c>
    </row>
    <row r="22" spans="1:20" ht="154.5" customHeight="1" x14ac:dyDescent="0.25">
      <c r="A22" s="83" t="s">
        <v>45</v>
      </c>
      <c r="B22" s="85" t="s">
        <v>46</v>
      </c>
      <c r="C22" s="26">
        <v>18714902.91</v>
      </c>
      <c r="D22" s="27">
        <f t="shared" si="0"/>
        <v>0</v>
      </c>
      <c r="E22" s="26">
        <v>18714902.91</v>
      </c>
      <c r="F22" s="28">
        <f t="shared" si="1"/>
        <v>0</v>
      </c>
      <c r="G22" s="26">
        <v>18714902.91</v>
      </c>
      <c r="H22" s="27">
        <f t="shared" si="2"/>
        <v>0</v>
      </c>
      <c r="I22" s="29">
        <v>18714902.91</v>
      </c>
      <c r="J22" s="30">
        <f t="shared" si="3"/>
        <v>302923.78000000119</v>
      </c>
      <c r="K22" s="28">
        <v>19017826.690000001</v>
      </c>
      <c r="L22" s="28">
        <f t="shared" si="4"/>
        <v>0</v>
      </c>
      <c r="M22" s="28">
        <v>19017826.690000001</v>
      </c>
      <c r="N22" s="28">
        <f t="shared" si="5"/>
        <v>0</v>
      </c>
      <c r="O22" s="28">
        <v>19017826.690000001</v>
      </c>
      <c r="P22" s="28">
        <f t="shared" si="6"/>
        <v>0</v>
      </c>
      <c r="Q22" s="28">
        <v>19017826.690000001</v>
      </c>
      <c r="R22" s="31">
        <f t="shared" si="7"/>
        <v>0</v>
      </c>
      <c r="S22" s="26">
        <v>19017826.690000001</v>
      </c>
      <c r="T22" s="32">
        <f t="shared" si="8"/>
        <v>302923.78000000119</v>
      </c>
    </row>
    <row r="23" spans="1:20" ht="234.75" customHeight="1" x14ac:dyDescent="0.25">
      <c r="A23" s="83" t="s">
        <v>47</v>
      </c>
      <c r="B23" s="85" t="s">
        <v>48</v>
      </c>
      <c r="C23" s="26">
        <v>4024.68</v>
      </c>
      <c r="D23" s="27">
        <f t="shared" si="0"/>
        <v>0</v>
      </c>
      <c r="E23" s="26">
        <v>4024.68</v>
      </c>
      <c r="F23" s="28">
        <f t="shared" si="1"/>
        <v>0</v>
      </c>
      <c r="G23" s="26">
        <v>4024.68</v>
      </c>
      <c r="H23" s="27">
        <f t="shared" si="2"/>
        <v>0</v>
      </c>
      <c r="I23" s="29">
        <v>4024.68</v>
      </c>
      <c r="J23" s="30">
        <f t="shared" si="3"/>
        <v>0</v>
      </c>
      <c r="K23" s="28">
        <v>4024.68</v>
      </c>
      <c r="L23" s="28">
        <f t="shared" si="4"/>
        <v>0</v>
      </c>
      <c r="M23" s="28">
        <v>4024.68</v>
      </c>
      <c r="N23" s="28">
        <f t="shared" si="5"/>
        <v>0</v>
      </c>
      <c r="O23" s="28">
        <v>4024.68</v>
      </c>
      <c r="P23" s="28">
        <f t="shared" si="6"/>
        <v>0</v>
      </c>
      <c r="Q23" s="28">
        <v>4024.68</v>
      </c>
      <c r="R23" s="31">
        <f t="shared" si="7"/>
        <v>0</v>
      </c>
      <c r="S23" s="26">
        <v>4024.68</v>
      </c>
      <c r="T23" s="32">
        <f t="shared" si="8"/>
        <v>0</v>
      </c>
    </row>
    <row r="24" spans="1:20" ht="37.5" x14ac:dyDescent="0.25">
      <c r="A24" s="83" t="s">
        <v>49</v>
      </c>
      <c r="B24" s="85" t="s">
        <v>50</v>
      </c>
      <c r="C24" s="26">
        <v>70000</v>
      </c>
      <c r="D24" s="27">
        <f t="shared" si="0"/>
        <v>0</v>
      </c>
      <c r="E24" s="26">
        <v>70000</v>
      </c>
      <c r="F24" s="28">
        <f t="shared" si="1"/>
        <v>0</v>
      </c>
      <c r="G24" s="26">
        <v>70000</v>
      </c>
      <c r="H24" s="27">
        <f t="shared" si="2"/>
        <v>0</v>
      </c>
      <c r="I24" s="29">
        <v>70000</v>
      </c>
      <c r="J24" s="30">
        <f t="shared" si="3"/>
        <v>0</v>
      </c>
      <c r="K24" s="28">
        <v>70000</v>
      </c>
      <c r="L24" s="28">
        <f t="shared" si="4"/>
        <v>0</v>
      </c>
      <c r="M24" s="28">
        <v>70000</v>
      </c>
      <c r="N24" s="28">
        <f t="shared" si="5"/>
        <v>0</v>
      </c>
      <c r="O24" s="28">
        <v>70000</v>
      </c>
      <c r="P24" s="28">
        <f t="shared" si="6"/>
        <v>0</v>
      </c>
      <c r="Q24" s="28">
        <v>70000</v>
      </c>
      <c r="R24" s="31">
        <f t="shared" si="7"/>
        <v>0</v>
      </c>
      <c r="S24" s="26">
        <v>70000</v>
      </c>
      <c r="T24" s="32">
        <f t="shared" si="8"/>
        <v>0</v>
      </c>
    </row>
    <row r="25" spans="1:20" ht="37.5" x14ac:dyDescent="0.25">
      <c r="A25" s="83" t="s">
        <v>51</v>
      </c>
      <c r="B25" s="85" t="s">
        <v>52</v>
      </c>
      <c r="C25" s="26">
        <v>70000</v>
      </c>
      <c r="D25" s="27">
        <f t="shared" si="0"/>
        <v>0</v>
      </c>
      <c r="E25" s="26">
        <v>70000</v>
      </c>
      <c r="F25" s="28">
        <f t="shared" si="1"/>
        <v>0</v>
      </c>
      <c r="G25" s="26">
        <v>70000</v>
      </c>
      <c r="H25" s="27">
        <f t="shared" si="2"/>
        <v>0</v>
      </c>
      <c r="I25" s="29">
        <v>70000</v>
      </c>
      <c r="J25" s="30">
        <f t="shared" si="3"/>
        <v>0</v>
      </c>
      <c r="K25" s="28">
        <v>70000</v>
      </c>
      <c r="L25" s="28">
        <f t="shared" si="4"/>
        <v>0</v>
      </c>
      <c r="M25" s="28">
        <v>70000</v>
      </c>
      <c r="N25" s="28">
        <f t="shared" si="5"/>
        <v>0</v>
      </c>
      <c r="O25" s="28">
        <v>70000</v>
      </c>
      <c r="P25" s="28">
        <f t="shared" si="6"/>
        <v>0</v>
      </c>
      <c r="Q25" s="28">
        <v>70000</v>
      </c>
      <c r="R25" s="31">
        <f t="shared" si="7"/>
        <v>0</v>
      </c>
      <c r="S25" s="26">
        <v>70000</v>
      </c>
      <c r="T25" s="32">
        <f t="shared" si="8"/>
        <v>0</v>
      </c>
    </row>
    <row r="26" spans="1:20" ht="75" x14ac:dyDescent="0.25">
      <c r="A26" s="83" t="s">
        <v>53</v>
      </c>
      <c r="B26" s="88" t="s">
        <v>54</v>
      </c>
      <c r="C26" s="34">
        <f>C27+C28</f>
        <v>778133.36</v>
      </c>
      <c r="D26" s="27">
        <f t="shared" si="0"/>
        <v>0</v>
      </c>
      <c r="E26" s="34">
        <f>E27+E28</f>
        <v>778133.36</v>
      </c>
      <c r="F26" s="28">
        <f t="shared" si="1"/>
        <v>0</v>
      </c>
      <c r="G26" s="34">
        <f>G27+G28</f>
        <v>778133.36</v>
      </c>
      <c r="H26" s="27">
        <f t="shared" si="2"/>
        <v>0</v>
      </c>
      <c r="I26" s="35">
        <f>I27+I28</f>
        <v>778133.36</v>
      </c>
      <c r="J26" s="36">
        <f t="shared" ref="J26:S26" si="10">J27+J28</f>
        <v>0</v>
      </c>
      <c r="K26" s="34">
        <f t="shared" si="10"/>
        <v>778133.36</v>
      </c>
      <c r="L26" s="28">
        <f t="shared" si="4"/>
        <v>0</v>
      </c>
      <c r="M26" s="34">
        <f t="shared" si="10"/>
        <v>778133.36</v>
      </c>
      <c r="N26" s="28">
        <f t="shared" si="5"/>
        <v>0</v>
      </c>
      <c r="O26" s="34">
        <f t="shared" si="10"/>
        <v>778133.36</v>
      </c>
      <c r="P26" s="28">
        <f t="shared" si="6"/>
        <v>0</v>
      </c>
      <c r="Q26" s="34">
        <f t="shared" si="10"/>
        <v>778133.36</v>
      </c>
      <c r="R26" s="31">
        <f t="shared" si="7"/>
        <v>0</v>
      </c>
      <c r="S26" s="34">
        <f t="shared" si="10"/>
        <v>778133.36</v>
      </c>
      <c r="T26" s="32">
        <f t="shared" si="8"/>
        <v>0</v>
      </c>
    </row>
    <row r="27" spans="1:20" ht="37.5" x14ac:dyDescent="0.25">
      <c r="A27" s="83" t="s">
        <v>55</v>
      </c>
      <c r="B27" s="85" t="s">
        <v>56</v>
      </c>
      <c r="C27" s="26">
        <v>592526.88</v>
      </c>
      <c r="D27" s="27">
        <f t="shared" si="0"/>
        <v>0</v>
      </c>
      <c r="E27" s="26">
        <v>592526.88</v>
      </c>
      <c r="F27" s="28">
        <f t="shared" si="1"/>
        <v>0</v>
      </c>
      <c r="G27" s="26">
        <v>592526.88</v>
      </c>
      <c r="H27" s="27">
        <f t="shared" si="2"/>
        <v>0</v>
      </c>
      <c r="I27" s="29">
        <v>592526.88</v>
      </c>
      <c r="J27" s="30">
        <f t="shared" si="3"/>
        <v>0</v>
      </c>
      <c r="K27" s="28">
        <v>592526.88</v>
      </c>
      <c r="L27" s="28">
        <f t="shared" si="4"/>
        <v>0</v>
      </c>
      <c r="M27" s="28">
        <v>592526.88</v>
      </c>
      <c r="N27" s="28">
        <f t="shared" si="5"/>
        <v>0</v>
      </c>
      <c r="O27" s="28">
        <v>592526.88</v>
      </c>
      <c r="P27" s="28">
        <f t="shared" si="6"/>
        <v>0</v>
      </c>
      <c r="Q27" s="28">
        <v>592526.88</v>
      </c>
      <c r="R27" s="31">
        <f t="shared" si="7"/>
        <v>0</v>
      </c>
      <c r="S27" s="26">
        <v>592526.88</v>
      </c>
      <c r="T27" s="32">
        <f t="shared" si="8"/>
        <v>0</v>
      </c>
    </row>
    <row r="28" spans="1:20" ht="37.5" x14ac:dyDescent="0.25">
      <c r="A28" s="83" t="s">
        <v>57</v>
      </c>
      <c r="B28" s="85" t="s">
        <v>58</v>
      </c>
      <c r="C28" s="26">
        <v>185606.48</v>
      </c>
      <c r="D28" s="27">
        <f t="shared" si="0"/>
        <v>0</v>
      </c>
      <c r="E28" s="26">
        <v>185606.48</v>
      </c>
      <c r="F28" s="28">
        <f t="shared" si="1"/>
        <v>0</v>
      </c>
      <c r="G28" s="26">
        <v>185606.48</v>
      </c>
      <c r="H28" s="27">
        <f t="shared" si="2"/>
        <v>0</v>
      </c>
      <c r="I28" s="29">
        <v>185606.48</v>
      </c>
      <c r="J28" s="30">
        <f t="shared" si="3"/>
        <v>0</v>
      </c>
      <c r="K28" s="26">
        <v>185606.48</v>
      </c>
      <c r="L28" s="28">
        <f t="shared" si="4"/>
        <v>0</v>
      </c>
      <c r="M28" s="26">
        <v>185606.48</v>
      </c>
      <c r="N28" s="28">
        <f t="shared" si="5"/>
        <v>0</v>
      </c>
      <c r="O28" s="26">
        <v>185606.48</v>
      </c>
      <c r="P28" s="28">
        <f t="shared" si="6"/>
        <v>0</v>
      </c>
      <c r="Q28" s="26">
        <v>185606.48</v>
      </c>
      <c r="R28" s="31">
        <f t="shared" si="7"/>
        <v>0</v>
      </c>
      <c r="S28" s="26">
        <v>185606.48</v>
      </c>
      <c r="T28" s="32">
        <f t="shared" si="8"/>
        <v>0</v>
      </c>
    </row>
    <row r="29" spans="1:20" ht="56.25" x14ac:dyDescent="0.25">
      <c r="A29" s="83" t="s">
        <v>59</v>
      </c>
      <c r="B29" s="88" t="s">
        <v>60</v>
      </c>
      <c r="C29" s="26">
        <f>C30+C31</f>
        <v>1500000</v>
      </c>
      <c r="D29" s="27">
        <f t="shared" si="0"/>
        <v>0</v>
      </c>
      <c r="E29" s="28">
        <f>E30+E31</f>
        <v>1500000</v>
      </c>
      <c r="F29" s="28">
        <f t="shared" si="1"/>
        <v>0</v>
      </c>
      <c r="G29" s="26">
        <f>G30+G31</f>
        <v>1500000</v>
      </c>
      <c r="H29" s="27">
        <f t="shared" si="2"/>
        <v>0</v>
      </c>
      <c r="I29" s="29">
        <f>I30+I31</f>
        <v>1500000</v>
      </c>
      <c r="J29" s="30">
        <f t="shared" si="3"/>
        <v>580000</v>
      </c>
      <c r="K29" s="28">
        <f>K30+K31</f>
        <v>2080000</v>
      </c>
      <c r="L29" s="28">
        <f t="shared" si="4"/>
        <v>0</v>
      </c>
      <c r="M29" s="28">
        <f>M30+M31</f>
        <v>2080000</v>
      </c>
      <c r="N29" s="28">
        <f t="shared" si="5"/>
        <v>0</v>
      </c>
      <c r="O29" s="28">
        <f>O30+O31</f>
        <v>2080000</v>
      </c>
      <c r="P29" s="28">
        <f t="shared" si="6"/>
        <v>0</v>
      </c>
      <c r="Q29" s="28">
        <f>Q30+Q31</f>
        <v>2080000</v>
      </c>
      <c r="R29" s="31">
        <f t="shared" si="7"/>
        <v>0</v>
      </c>
      <c r="S29" s="26">
        <f>S30+S31</f>
        <v>2080000</v>
      </c>
      <c r="T29" s="32">
        <f t="shared" si="8"/>
        <v>580000</v>
      </c>
    </row>
    <row r="30" spans="1:20" ht="177.75" customHeight="1" x14ac:dyDescent="0.25">
      <c r="A30" s="83" t="s">
        <v>61</v>
      </c>
      <c r="B30" s="85" t="s">
        <v>62</v>
      </c>
      <c r="C30" s="26">
        <v>1000000</v>
      </c>
      <c r="D30" s="27">
        <f t="shared" si="0"/>
        <v>0</v>
      </c>
      <c r="E30" s="26">
        <v>1000000</v>
      </c>
      <c r="F30" s="28">
        <f t="shared" si="1"/>
        <v>0</v>
      </c>
      <c r="G30" s="26">
        <v>1000000</v>
      </c>
      <c r="H30" s="27">
        <f t="shared" si="2"/>
        <v>0</v>
      </c>
      <c r="I30" s="29">
        <v>1000000</v>
      </c>
      <c r="J30" s="30">
        <f t="shared" si="3"/>
        <v>580000</v>
      </c>
      <c r="K30" s="28">
        <v>1580000</v>
      </c>
      <c r="L30" s="28">
        <f t="shared" si="4"/>
        <v>0</v>
      </c>
      <c r="M30" s="28">
        <v>1580000</v>
      </c>
      <c r="N30" s="28">
        <f t="shared" si="5"/>
        <v>0</v>
      </c>
      <c r="O30" s="28">
        <v>1580000</v>
      </c>
      <c r="P30" s="28">
        <f t="shared" si="6"/>
        <v>0</v>
      </c>
      <c r="Q30" s="28">
        <v>1580000</v>
      </c>
      <c r="R30" s="31">
        <f t="shared" si="7"/>
        <v>0</v>
      </c>
      <c r="S30" s="26">
        <v>1580000</v>
      </c>
      <c r="T30" s="32">
        <f t="shared" si="8"/>
        <v>580000</v>
      </c>
    </row>
    <row r="31" spans="1:20" ht="75" x14ac:dyDescent="0.25">
      <c r="A31" s="83" t="s">
        <v>63</v>
      </c>
      <c r="B31" s="85" t="s">
        <v>64</v>
      </c>
      <c r="C31" s="26">
        <v>500000</v>
      </c>
      <c r="D31" s="27">
        <f t="shared" si="0"/>
        <v>0</v>
      </c>
      <c r="E31" s="26">
        <v>500000</v>
      </c>
      <c r="F31" s="28">
        <f t="shared" si="1"/>
        <v>0</v>
      </c>
      <c r="G31" s="26">
        <v>500000</v>
      </c>
      <c r="H31" s="27">
        <f t="shared" si="2"/>
        <v>0</v>
      </c>
      <c r="I31" s="29">
        <v>500000</v>
      </c>
      <c r="J31" s="30">
        <f t="shared" si="3"/>
        <v>0</v>
      </c>
      <c r="K31" s="28">
        <v>500000</v>
      </c>
      <c r="L31" s="28">
        <f t="shared" si="4"/>
        <v>0</v>
      </c>
      <c r="M31" s="28">
        <v>500000</v>
      </c>
      <c r="N31" s="28">
        <f t="shared" si="5"/>
        <v>0</v>
      </c>
      <c r="O31" s="28">
        <v>500000</v>
      </c>
      <c r="P31" s="28">
        <f t="shared" si="6"/>
        <v>0</v>
      </c>
      <c r="Q31" s="28">
        <v>500000</v>
      </c>
      <c r="R31" s="31">
        <f t="shared" si="7"/>
        <v>0</v>
      </c>
      <c r="S31" s="26">
        <v>500000</v>
      </c>
      <c r="T31" s="32">
        <f t="shared" si="8"/>
        <v>0</v>
      </c>
    </row>
    <row r="32" spans="1:20" ht="37.5" x14ac:dyDescent="0.25">
      <c r="A32" s="83" t="s">
        <v>65</v>
      </c>
      <c r="B32" s="85" t="s">
        <v>66</v>
      </c>
      <c r="C32" s="26">
        <f>C33+C34+C35</f>
        <v>543911.49</v>
      </c>
      <c r="D32" s="27">
        <f t="shared" si="0"/>
        <v>0</v>
      </c>
      <c r="E32" s="28">
        <f>E33+E34+E35</f>
        <v>543911.49</v>
      </c>
      <c r="F32" s="28">
        <f t="shared" si="1"/>
        <v>0</v>
      </c>
      <c r="G32" s="26">
        <f>G33+G34+G35</f>
        <v>543911.49</v>
      </c>
      <c r="H32" s="27">
        <f t="shared" si="2"/>
        <v>0</v>
      </c>
      <c r="I32" s="29">
        <f>I33+I34+I35</f>
        <v>543911.49</v>
      </c>
      <c r="J32" s="30">
        <f t="shared" si="3"/>
        <v>97777.770000000019</v>
      </c>
      <c r="K32" s="28">
        <f>K33+K34+K35</f>
        <v>641689.26</v>
      </c>
      <c r="L32" s="28">
        <f t="shared" si="4"/>
        <v>0</v>
      </c>
      <c r="M32" s="28">
        <f>M33+M34+M35</f>
        <v>641689.26</v>
      </c>
      <c r="N32" s="28">
        <f t="shared" si="5"/>
        <v>184614.58000000007</v>
      </c>
      <c r="O32" s="28">
        <f>O33+O34+O35+O36</f>
        <v>826303.84000000008</v>
      </c>
      <c r="P32" s="28">
        <f t="shared" si="6"/>
        <v>0</v>
      </c>
      <c r="Q32" s="28">
        <f>Q33+Q34+Q35+Q36</f>
        <v>826303.84000000008</v>
      </c>
      <c r="R32" s="31">
        <f t="shared" si="7"/>
        <v>0</v>
      </c>
      <c r="S32" s="26">
        <f>S33+S34+S35+S36</f>
        <v>826303.84000000008</v>
      </c>
      <c r="T32" s="32">
        <f t="shared" si="8"/>
        <v>282392.35000000009</v>
      </c>
    </row>
    <row r="33" spans="1:20" ht="161.25" customHeight="1" x14ac:dyDescent="0.25">
      <c r="A33" s="83" t="s">
        <v>67</v>
      </c>
      <c r="B33" s="85" t="s">
        <v>68</v>
      </c>
      <c r="C33" s="26">
        <v>367882.31</v>
      </c>
      <c r="D33" s="27">
        <f t="shared" si="0"/>
        <v>0</v>
      </c>
      <c r="E33" s="26">
        <v>367882.31</v>
      </c>
      <c r="F33" s="28">
        <f t="shared" si="1"/>
        <v>0</v>
      </c>
      <c r="G33" s="26">
        <v>367882.31</v>
      </c>
      <c r="H33" s="27">
        <f t="shared" si="2"/>
        <v>0</v>
      </c>
      <c r="I33" s="29">
        <v>367882.31</v>
      </c>
      <c r="J33" s="30">
        <f t="shared" si="3"/>
        <v>0</v>
      </c>
      <c r="K33" s="26">
        <v>367882.31</v>
      </c>
      <c r="L33" s="28">
        <f t="shared" si="4"/>
        <v>0</v>
      </c>
      <c r="M33" s="26">
        <v>367882.31</v>
      </c>
      <c r="N33" s="28">
        <f t="shared" si="5"/>
        <v>50500</v>
      </c>
      <c r="O33" s="26">
        <v>418382.31</v>
      </c>
      <c r="P33" s="28">
        <f t="shared" si="6"/>
        <v>0</v>
      </c>
      <c r="Q33" s="26">
        <v>418382.31</v>
      </c>
      <c r="R33" s="31">
        <f t="shared" si="7"/>
        <v>0</v>
      </c>
      <c r="S33" s="26">
        <v>418382.31</v>
      </c>
      <c r="T33" s="32">
        <f t="shared" si="8"/>
        <v>50500</v>
      </c>
    </row>
    <row r="34" spans="1:20" ht="254.25" customHeight="1" x14ac:dyDescent="0.25">
      <c r="A34" s="83" t="s">
        <v>69</v>
      </c>
      <c r="B34" s="85" t="s">
        <v>70</v>
      </c>
      <c r="C34" s="26">
        <v>146621.42000000001</v>
      </c>
      <c r="D34" s="27">
        <f t="shared" si="0"/>
        <v>0</v>
      </c>
      <c r="E34" s="26">
        <v>146621.42000000001</v>
      </c>
      <c r="F34" s="28">
        <f t="shared" si="1"/>
        <v>0</v>
      </c>
      <c r="G34" s="26">
        <v>146621.42000000001</v>
      </c>
      <c r="H34" s="27">
        <f t="shared" si="2"/>
        <v>0</v>
      </c>
      <c r="I34" s="29">
        <v>146621.42000000001</v>
      </c>
      <c r="J34" s="30">
        <f t="shared" si="3"/>
        <v>97777.76999999999</v>
      </c>
      <c r="K34" s="26">
        <v>244399.19</v>
      </c>
      <c r="L34" s="28">
        <f t="shared" si="4"/>
        <v>0</v>
      </c>
      <c r="M34" s="26">
        <v>244399.19</v>
      </c>
      <c r="N34" s="28">
        <f t="shared" si="5"/>
        <v>148842.34000000003</v>
      </c>
      <c r="O34" s="28">
        <v>393241.53</v>
      </c>
      <c r="P34" s="28">
        <f t="shared" si="6"/>
        <v>0</v>
      </c>
      <c r="Q34" s="28">
        <v>393241.53</v>
      </c>
      <c r="R34" s="31">
        <f t="shared" si="7"/>
        <v>0</v>
      </c>
      <c r="S34" s="26">
        <v>393241.53</v>
      </c>
      <c r="T34" s="32">
        <f t="shared" si="8"/>
        <v>246620.11000000002</v>
      </c>
    </row>
    <row r="35" spans="1:20" ht="139.5" customHeight="1" x14ac:dyDescent="0.25">
      <c r="A35" s="83" t="s">
        <v>71</v>
      </c>
      <c r="B35" s="85" t="s">
        <v>72</v>
      </c>
      <c r="C35" s="26">
        <v>29407.759999999998</v>
      </c>
      <c r="D35" s="27">
        <f t="shared" si="0"/>
        <v>0</v>
      </c>
      <c r="E35" s="26">
        <v>29407.759999999998</v>
      </c>
      <c r="F35" s="28">
        <f t="shared" si="1"/>
        <v>0</v>
      </c>
      <c r="G35" s="26">
        <v>29407.759999999998</v>
      </c>
      <c r="H35" s="27">
        <f t="shared" si="2"/>
        <v>0</v>
      </c>
      <c r="I35" s="29">
        <v>29407.759999999998</v>
      </c>
      <c r="J35" s="30">
        <f t="shared" si="3"/>
        <v>0</v>
      </c>
      <c r="K35" s="26">
        <v>29407.759999999998</v>
      </c>
      <c r="L35" s="28">
        <f t="shared" si="4"/>
        <v>0</v>
      </c>
      <c r="M35" s="26">
        <v>29407.759999999998</v>
      </c>
      <c r="N35" s="28">
        <f t="shared" si="5"/>
        <v>-19727.759999999998</v>
      </c>
      <c r="O35" s="28">
        <v>9680</v>
      </c>
      <c r="P35" s="28">
        <f t="shared" si="6"/>
        <v>0</v>
      </c>
      <c r="Q35" s="28">
        <v>9680</v>
      </c>
      <c r="R35" s="31">
        <f t="shared" si="7"/>
        <v>0</v>
      </c>
      <c r="S35" s="26">
        <v>9680</v>
      </c>
      <c r="T35" s="32">
        <f t="shared" si="8"/>
        <v>-19727.759999999998</v>
      </c>
    </row>
    <row r="36" spans="1:20" ht="37.5" x14ac:dyDescent="0.25">
      <c r="A36" s="83" t="s">
        <v>73</v>
      </c>
      <c r="B36" s="85" t="s">
        <v>74</v>
      </c>
      <c r="C36" s="26"/>
      <c r="D36" s="33"/>
      <c r="E36" s="26"/>
      <c r="F36" s="28"/>
      <c r="G36" s="26"/>
      <c r="H36" s="27">
        <f t="shared" si="2"/>
        <v>0</v>
      </c>
      <c r="I36" s="29"/>
      <c r="J36" s="30"/>
      <c r="K36" s="26"/>
      <c r="L36" s="28"/>
      <c r="M36" s="26"/>
      <c r="N36" s="28">
        <f t="shared" si="5"/>
        <v>5000</v>
      </c>
      <c r="O36" s="28">
        <v>5000</v>
      </c>
      <c r="P36" s="28">
        <f t="shared" si="6"/>
        <v>0</v>
      </c>
      <c r="Q36" s="28">
        <v>5000</v>
      </c>
      <c r="R36" s="31">
        <f t="shared" si="7"/>
        <v>0</v>
      </c>
      <c r="S36" s="26">
        <v>5000</v>
      </c>
      <c r="T36" s="32">
        <f t="shared" si="8"/>
        <v>5000</v>
      </c>
    </row>
    <row r="37" spans="1:20" ht="18.75" x14ac:dyDescent="0.25">
      <c r="A37" s="83" t="s">
        <v>75</v>
      </c>
      <c r="B37" s="85" t="s">
        <v>76</v>
      </c>
      <c r="C37" s="26">
        <f>C39</f>
        <v>3492576.51</v>
      </c>
      <c r="D37" s="26">
        <f>D39</f>
        <v>0</v>
      </c>
      <c r="E37" s="26">
        <f>E39</f>
        <v>3492576.51</v>
      </c>
      <c r="F37" s="28">
        <f t="shared" si="1"/>
        <v>0</v>
      </c>
      <c r="G37" s="26">
        <f>G39</f>
        <v>3492576.51</v>
      </c>
      <c r="H37" s="27">
        <f t="shared" si="2"/>
        <v>0</v>
      </c>
      <c r="I37" s="29">
        <f>I39</f>
        <v>3492576.51</v>
      </c>
      <c r="J37" s="30">
        <f t="shared" si="3"/>
        <v>615632.33000000007</v>
      </c>
      <c r="K37" s="28">
        <f>K39</f>
        <v>4108208.84</v>
      </c>
      <c r="L37" s="28">
        <f t="shared" si="4"/>
        <v>0</v>
      </c>
      <c r="M37" s="28">
        <f>M39</f>
        <v>4108208.84</v>
      </c>
      <c r="N37" s="28">
        <f t="shared" si="5"/>
        <v>1595446.6799999997</v>
      </c>
      <c r="O37" s="28">
        <f>O38+O41</f>
        <v>5703655.5199999996</v>
      </c>
      <c r="P37" s="28">
        <f t="shared" si="6"/>
        <v>0</v>
      </c>
      <c r="Q37" s="28">
        <f>Q38+Q41</f>
        <v>5703655.5199999996</v>
      </c>
      <c r="R37" s="31">
        <f t="shared" si="7"/>
        <v>0</v>
      </c>
      <c r="S37" s="26">
        <f>S38+S41</f>
        <v>5703655.5199999996</v>
      </c>
      <c r="T37" s="32">
        <f t="shared" si="8"/>
        <v>2211079.0099999998</v>
      </c>
    </row>
    <row r="38" spans="1:20" ht="37.5" x14ac:dyDescent="0.25">
      <c r="A38" s="83" t="s">
        <v>77</v>
      </c>
      <c r="B38" s="85" t="s">
        <v>78</v>
      </c>
      <c r="C38" s="26"/>
      <c r="D38" s="33"/>
      <c r="E38" s="26"/>
      <c r="F38" s="28"/>
      <c r="G38" s="26"/>
      <c r="H38" s="27">
        <f t="shared" si="2"/>
        <v>0</v>
      </c>
      <c r="I38" s="29"/>
      <c r="J38" s="30"/>
      <c r="K38" s="28"/>
      <c r="L38" s="28"/>
      <c r="M38" s="28"/>
      <c r="N38" s="28">
        <f t="shared" si="5"/>
        <v>1595446.68</v>
      </c>
      <c r="O38" s="28">
        <v>1595446.68</v>
      </c>
      <c r="P38" s="28">
        <f t="shared" si="6"/>
        <v>0</v>
      </c>
      <c r="Q38" s="28">
        <v>1595446.68</v>
      </c>
      <c r="R38" s="31">
        <f t="shared" si="7"/>
        <v>0</v>
      </c>
      <c r="S38" s="26">
        <v>1595446.68</v>
      </c>
      <c r="T38" s="32">
        <f t="shared" si="8"/>
        <v>1595446.68</v>
      </c>
    </row>
    <row r="39" spans="1:20" ht="18.75" x14ac:dyDescent="0.25">
      <c r="A39" s="83" t="s">
        <v>79</v>
      </c>
      <c r="B39" s="85" t="s">
        <v>80</v>
      </c>
      <c r="C39" s="26">
        <f t="shared" ref="C39:I40" si="11">C40</f>
        <v>3492576.51</v>
      </c>
      <c r="D39" s="27">
        <f t="shared" si="0"/>
        <v>0</v>
      </c>
      <c r="E39" s="26">
        <f t="shared" si="11"/>
        <v>3492576.51</v>
      </c>
      <c r="F39" s="28">
        <f t="shared" si="1"/>
        <v>0</v>
      </c>
      <c r="G39" s="26">
        <f t="shared" si="11"/>
        <v>3492576.51</v>
      </c>
      <c r="H39" s="27">
        <f t="shared" si="2"/>
        <v>0</v>
      </c>
      <c r="I39" s="29">
        <f t="shared" si="11"/>
        <v>3492576.51</v>
      </c>
      <c r="J39" s="30">
        <f t="shared" si="3"/>
        <v>615632.33000000007</v>
      </c>
      <c r="K39" s="28">
        <f t="shared" ref="K39:M40" si="12">K40</f>
        <v>4108208.84</v>
      </c>
      <c r="L39" s="28">
        <f t="shared" si="4"/>
        <v>0</v>
      </c>
      <c r="M39" s="28">
        <f t="shared" si="12"/>
        <v>4108208.84</v>
      </c>
      <c r="N39" s="28">
        <f t="shared" si="5"/>
        <v>0</v>
      </c>
      <c r="O39" s="28">
        <f>O40</f>
        <v>4108208.84</v>
      </c>
      <c r="P39" s="28">
        <f t="shared" si="6"/>
        <v>0</v>
      </c>
      <c r="Q39" s="28">
        <f>Q40</f>
        <v>4108208.84</v>
      </c>
      <c r="R39" s="31">
        <f t="shared" si="7"/>
        <v>0</v>
      </c>
      <c r="S39" s="26">
        <f>S40</f>
        <v>4108208.84</v>
      </c>
      <c r="T39" s="32">
        <f t="shared" si="8"/>
        <v>615632.33000000007</v>
      </c>
    </row>
    <row r="40" spans="1:20" ht="18.75" x14ac:dyDescent="0.25">
      <c r="A40" s="83" t="s">
        <v>81</v>
      </c>
      <c r="B40" s="85" t="s">
        <v>80</v>
      </c>
      <c r="C40" s="26">
        <f t="shared" si="11"/>
        <v>3492576.51</v>
      </c>
      <c r="D40" s="27">
        <f t="shared" si="0"/>
        <v>0</v>
      </c>
      <c r="E40" s="26">
        <f t="shared" si="11"/>
        <v>3492576.51</v>
      </c>
      <c r="F40" s="28">
        <f t="shared" si="1"/>
        <v>0</v>
      </c>
      <c r="G40" s="26">
        <f t="shared" si="11"/>
        <v>3492576.51</v>
      </c>
      <c r="H40" s="27">
        <f t="shared" si="2"/>
        <v>0</v>
      </c>
      <c r="I40" s="29">
        <f t="shared" si="11"/>
        <v>3492576.51</v>
      </c>
      <c r="J40" s="30">
        <f t="shared" si="3"/>
        <v>615632.33000000007</v>
      </c>
      <c r="K40" s="28">
        <f t="shared" si="12"/>
        <v>4108208.84</v>
      </c>
      <c r="L40" s="28">
        <f t="shared" si="4"/>
        <v>0</v>
      </c>
      <c r="M40" s="28">
        <f t="shared" si="12"/>
        <v>4108208.84</v>
      </c>
      <c r="N40" s="28">
        <f t="shared" si="5"/>
        <v>0</v>
      </c>
      <c r="O40" s="28">
        <f>O41</f>
        <v>4108208.84</v>
      </c>
      <c r="P40" s="28">
        <f t="shared" si="6"/>
        <v>0</v>
      </c>
      <c r="Q40" s="28">
        <f>Q41</f>
        <v>4108208.84</v>
      </c>
      <c r="R40" s="31">
        <f t="shared" si="7"/>
        <v>0</v>
      </c>
      <c r="S40" s="26">
        <f>S41</f>
        <v>4108208.84</v>
      </c>
      <c r="T40" s="32">
        <f t="shared" si="8"/>
        <v>615632.33000000007</v>
      </c>
    </row>
    <row r="41" spans="1:20" ht="56.25" x14ac:dyDescent="0.25">
      <c r="A41" s="83" t="s">
        <v>82</v>
      </c>
      <c r="B41" s="85" t="s">
        <v>83</v>
      </c>
      <c r="C41" s="37">
        <v>3492576.51</v>
      </c>
      <c r="D41" s="27">
        <f t="shared" si="0"/>
        <v>0</v>
      </c>
      <c r="E41" s="37">
        <v>3492576.51</v>
      </c>
      <c r="F41" s="28">
        <f t="shared" si="1"/>
        <v>0</v>
      </c>
      <c r="G41" s="37">
        <v>3492576.51</v>
      </c>
      <c r="H41" s="27">
        <f t="shared" si="2"/>
        <v>0</v>
      </c>
      <c r="I41" s="38">
        <v>3492576.51</v>
      </c>
      <c r="J41" s="30">
        <f t="shared" si="3"/>
        <v>615632.33000000007</v>
      </c>
      <c r="K41" s="39">
        <v>4108208.84</v>
      </c>
      <c r="L41" s="28">
        <f t="shared" si="4"/>
        <v>0</v>
      </c>
      <c r="M41" s="39">
        <v>4108208.84</v>
      </c>
      <c r="N41" s="28">
        <f t="shared" si="5"/>
        <v>0</v>
      </c>
      <c r="O41" s="39">
        <v>4108208.84</v>
      </c>
      <c r="P41" s="28">
        <f t="shared" si="6"/>
        <v>0</v>
      </c>
      <c r="Q41" s="39">
        <v>4108208.84</v>
      </c>
      <c r="R41" s="31">
        <f t="shared" si="7"/>
        <v>0</v>
      </c>
      <c r="S41" s="37">
        <v>4108208.84</v>
      </c>
      <c r="T41" s="32">
        <f t="shared" si="8"/>
        <v>615632.33000000007</v>
      </c>
    </row>
    <row r="42" spans="1:20" ht="18.75" x14ac:dyDescent="0.25">
      <c r="A42" s="83" t="s">
        <v>84</v>
      </c>
      <c r="B42" s="89" t="s">
        <v>85</v>
      </c>
      <c r="C42" s="40">
        <f>C43</f>
        <v>1076472523.5599997</v>
      </c>
      <c r="D42" s="40">
        <f>D43</f>
        <v>252525.25000000003</v>
      </c>
      <c r="E42" s="40">
        <f>E43</f>
        <v>1172286575.2099998</v>
      </c>
      <c r="F42" s="28">
        <f t="shared" si="1"/>
        <v>37650307.900000334</v>
      </c>
      <c r="G42" s="40">
        <f t="shared" ref="G42:S42" si="13">G43</f>
        <v>1209936883.1100001</v>
      </c>
      <c r="H42" s="27">
        <f t="shared" si="2"/>
        <v>0</v>
      </c>
      <c r="I42" s="41">
        <f t="shared" si="13"/>
        <v>1209936883.1100001</v>
      </c>
      <c r="J42" s="30">
        <f t="shared" si="3"/>
        <v>110364692.94999981</v>
      </c>
      <c r="K42" s="42">
        <f t="shared" si="13"/>
        <v>1320301576.0599999</v>
      </c>
      <c r="L42" s="28">
        <f t="shared" si="4"/>
        <v>-9214044.5900001526</v>
      </c>
      <c r="M42" s="42">
        <f t="shared" si="13"/>
        <v>1311087531.4699998</v>
      </c>
      <c r="N42" s="42">
        <f t="shared" si="13"/>
        <v>7735720</v>
      </c>
      <c r="O42" s="42">
        <f t="shared" si="13"/>
        <v>1318823251.4699998</v>
      </c>
      <c r="P42" s="28">
        <f t="shared" si="6"/>
        <v>4900796.5900001526</v>
      </c>
      <c r="Q42" s="42">
        <f t="shared" si="13"/>
        <v>1323724048.0599999</v>
      </c>
      <c r="R42" s="31">
        <f t="shared" si="7"/>
        <v>51408322.089999914</v>
      </c>
      <c r="S42" s="40">
        <f t="shared" si="13"/>
        <v>1375132370.1499999</v>
      </c>
      <c r="T42" s="32">
        <f t="shared" si="8"/>
        <v>298659846.59000015</v>
      </c>
    </row>
    <row r="43" spans="1:20" ht="90" customHeight="1" x14ac:dyDescent="0.25">
      <c r="A43" s="83" t="s">
        <v>86</v>
      </c>
      <c r="B43" s="85" t="s">
        <v>87</v>
      </c>
      <c r="C43" s="40">
        <f>C44+C47+C75+C126</f>
        <v>1076472523.5599997</v>
      </c>
      <c r="D43" s="40">
        <f t="shared" ref="D43:K43" si="14">D44+D47+D75+D126</f>
        <v>252525.25000000003</v>
      </c>
      <c r="E43" s="40">
        <f t="shared" si="14"/>
        <v>1172286575.2099998</v>
      </c>
      <c r="F43" s="40">
        <f t="shared" si="14"/>
        <v>37650306.409999996</v>
      </c>
      <c r="G43" s="40">
        <f t="shared" si="14"/>
        <v>1209936883.1100001</v>
      </c>
      <c r="H43" s="27">
        <f t="shared" si="2"/>
        <v>0</v>
      </c>
      <c r="I43" s="41">
        <f>I44+I47+I75+I126</f>
        <v>1209936883.1100001</v>
      </c>
      <c r="J43" s="43">
        <f t="shared" si="14"/>
        <v>15635763.310000006</v>
      </c>
      <c r="K43" s="40">
        <f t="shared" si="14"/>
        <v>1320301576.0599999</v>
      </c>
      <c r="L43" s="28">
        <f t="shared" si="4"/>
        <v>-9214044.5900001526</v>
      </c>
      <c r="M43" s="42">
        <f>M44+M47+M75+M126</f>
        <v>1311087531.4699998</v>
      </c>
      <c r="N43" s="42">
        <f>N44+N47+N75+N126</f>
        <v>7735720</v>
      </c>
      <c r="O43" s="42">
        <f>O44+O47+O75+O126</f>
        <v>1318823251.4699998</v>
      </c>
      <c r="P43" s="28">
        <f t="shared" si="6"/>
        <v>4900796.5900001526</v>
      </c>
      <c r="Q43" s="42">
        <f>Q44+Q47+Q75+Q126</f>
        <v>1323724048.0599999</v>
      </c>
      <c r="R43" s="31">
        <f t="shared" si="7"/>
        <v>51408322.089999914</v>
      </c>
      <c r="S43" s="40">
        <f>S44+S47+S75+S126</f>
        <v>1375132370.1499999</v>
      </c>
      <c r="T43" s="32">
        <f t="shared" si="8"/>
        <v>298659846.59000015</v>
      </c>
    </row>
    <row r="44" spans="1:20" ht="37.5" x14ac:dyDescent="0.25">
      <c r="A44" s="83" t="s">
        <v>88</v>
      </c>
      <c r="B44" s="85" t="s">
        <v>89</v>
      </c>
      <c r="C44" s="40">
        <v>401699000</v>
      </c>
      <c r="D44" s="27">
        <f t="shared" ref="D44:D63" si="15">E44-C44</f>
        <v>0</v>
      </c>
      <c r="E44" s="40">
        <v>401699000</v>
      </c>
      <c r="F44" s="28">
        <f t="shared" si="1"/>
        <v>0</v>
      </c>
      <c r="G44" s="40">
        <v>401699000</v>
      </c>
      <c r="H44" s="27">
        <f t="shared" si="2"/>
        <v>0</v>
      </c>
      <c r="I44" s="41">
        <v>401699000</v>
      </c>
      <c r="J44" s="30">
        <f t="shared" si="3"/>
        <v>0</v>
      </c>
      <c r="K44" s="40">
        <v>401699000</v>
      </c>
      <c r="L44" s="28">
        <f t="shared" si="4"/>
        <v>0</v>
      </c>
      <c r="M44" s="40">
        <v>401699000</v>
      </c>
      <c r="N44" s="28">
        <f t="shared" si="5"/>
        <v>0</v>
      </c>
      <c r="O44" s="40">
        <v>401699000</v>
      </c>
      <c r="P44" s="28">
        <f t="shared" si="6"/>
        <v>0</v>
      </c>
      <c r="Q44" s="40">
        <v>401699000</v>
      </c>
      <c r="R44" s="31">
        <f t="shared" si="7"/>
        <v>0</v>
      </c>
      <c r="S44" s="40">
        <v>401699000</v>
      </c>
      <c r="T44" s="32">
        <f t="shared" si="8"/>
        <v>0</v>
      </c>
    </row>
    <row r="45" spans="1:20" ht="75" x14ac:dyDescent="0.25">
      <c r="A45" s="83" t="s">
        <v>90</v>
      </c>
      <c r="B45" s="85" t="s">
        <v>91</v>
      </c>
      <c r="C45" s="40">
        <v>401699000</v>
      </c>
      <c r="D45" s="27">
        <f t="shared" si="15"/>
        <v>0</v>
      </c>
      <c r="E45" s="40">
        <v>401699000</v>
      </c>
      <c r="F45" s="28">
        <f t="shared" si="1"/>
        <v>0</v>
      </c>
      <c r="G45" s="40">
        <v>401699000</v>
      </c>
      <c r="H45" s="27">
        <f t="shared" si="2"/>
        <v>0</v>
      </c>
      <c r="I45" s="41">
        <v>401699000</v>
      </c>
      <c r="J45" s="30">
        <f t="shared" si="3"/>
        <v>0</v>
      </c>
      <c r="K45" s="40">
        <v>401699000</v>
      </c>
      <c r="L45" s="28">
        <f t="shared" si="4"/>
        <v>0</v>
      </c>
      <c r="M45" s="40">
        <v>401699000</v>
      </c>
      <c r="N45" s="28">
        <f t="shared" si="5"/>
        <v>0</v>
      </c>
      <c r="O45" s="40">
        <v>401699000</v>
      </c>
      <c r="P45" s="28">
        <f t="shared" si="6"/>
        <v>0</v>
      </c>
      <c r="Q45" s="40">
        <v>401699000</v>
      </c>
      <c r="R45" s="31">
        <f t="shared" si="7"/>
        <v>0</v>
      </c>
      <c r="S45" s="40">
        <v>401699000</v>
      </c>
      <c r="T45" s="32">
        <f t="shared" si="8"/>
        <v>0</v>
      </c>
    </row>
    <row r="46" spans="1:20" ht="93.75" x14ac:dyDescent="0.25">
      <c r="A46" s="83" t="s">
        <v>92</v>
      </c>
      <c r="B46" s="85" t="s">
        <v>93</v>
      </c>
      <c r="C46" s="40">
        <v>401699000</v>
      </c>
      <c r="D46" s="27">
        <f t="shared" si="15"/>
        <v>0</v>
      </c>
      <c r="E46" s="40">
        <v>401699000</v>
      </c>
      <c r="F46" s="28">
        <f t="shared" si="1"/>
        <v>0</v>
      </c>
      <c r="G46" s="40">
        <v>401699000</v>
      </c>
      <c r="H46" s="27">
        <f t="shared" si="2"/>
        <v>0</v>
      </c>
      <c r="I46" s="41">
        <v>401699000</v>
      </c>
      <c r="J46" s="30">
        <f t="shared" si="3"/>
        <v>0</v>
      </c>
      <c r="K46" s="40">
        <v>401699000</v>
      </c>
      <c r="L46" s="28">
        <f t="shared" si="4"/>
        <v>0</v>
      </c>
      <c r="M46" s="40">
        <v>401699000</v>
      </c>
      <c r="N46" s="28">
        <f t="shared" si="5"/>
        <v>0</v>
      </c>
      <c r="O46" s="40">
        <v>401699000</v>
      </c>
      <c r="P46" s="28">
        <f t="shared" si="6"/>
        <v>0</v>
      </c>
      <c r="Q46" s="40">
        <v>401699000</v>
      </c>
      <c r="R46" s="31">
        <f t="shared" si="7"/>
        <v>0</v>
      </c>
      <c r="S46" s="40">
        <v>401699000</v>
      </c>
      <c r="T46" s="32">
        <f t="shared" si="8"/>
        <v>0</v>
      </c>
    </row>
    <row r="47" spans="1:20" ht="56.25" x14ac:dyDescent="0.25">
      <c r="A47" s="83" t="s">
        <v>94</v>
      </c>
      <c r="B47" s="85" t="s">
        <v>95</v>
      </c>
      <c r="C47" s="40">
        <f>C51+C53+C55+C59+C63+C65+C66</f>
        <v>256029984.07999998</v>
      </c>
      <c r="D47" s="40">
        <f>D51+D53+D55+D59+D63+D65+D66</f>
        <v>252525.25000000003</v>
      </c>
      <c r="E47" s="40">
        <f>E51+E53+E55+E59+E63+E65+E66+E49+E57</f>
        <v>351844035.73000002</v>
      </c>
      <c r="F47" s="40">
        <f>F51+F53+F55+F59+F63+F65+F66</f>
        <v>6850400.6000000015</v>
      </c>
      <c r="G47" s="40">
        <f>G51+G53+G55+G59+G63+G65+G66+G49+G57</f>
        <v>358694437.81999999</v>
      </c>
      <c r="H47" s="27">
        <f t="shared" si="2"/>
        <v>0</v>
      </c>
      <c r="I47" s="41">
        <f>I51+I53+I55+I59+I63+I65+I66+I49+I57</f>
        <v>358694437.81999999</v>
      </c>
      <c r="J47" s="43">
        <f t="shared" ref="J47:Q47" si="16">J51+J53+J55+J59+J63+J65+J66+J49+J57</f>
        <v>1144555.5300000012</v>
      </c>
      <c r="K47" s="40">
        <f t="shared" si="16"/>
        <v>454471259.52999997</v>
      </c>
      <c r="L47" s="40">
        <f t="shared" si="16"/>
        <v>424812.35000000149</v>
      </c>
      <c r="M47" s="40">
        <f t="shared" si="16"/>
        <v>442724104.75999999</v>
      </c>
      <c r="N47" s="40">
        <f t="shared" si="16"/>
        <v>0</v>
      </c>
      <c r="O47" s="40">
        <f t="shared" si="16"/>
        <v>442724104.75999999</v>
      </c>
      <c r="P47" s="28">
        <f t="shared" si="6"/>
        <v>15445119.389999986</v>
      </c>
      <c r="Q47" s="40">
        <f t="shared" si="16"/>
        <v>458169224.14999998</v>
      </c>
      <c r="R47" s="31">
        <f t="shared" si="7"/>
        <v>41793367.189999998</v>
      </c>
      <c r="S47" s="40">
        <f>S51+S53+S55+S59+S63+S65+S66+S49+S57+S61</f>
        <v>499962591.33999997</v>
      </c>
      <c r="T47" s="32">
        <f t="shared" si="8"/>
        <v>243932607.25999999</v>
      </c>
    </row>
    <row r="48" spans="1:20" ht="200.25" customHeight="1" x14ac:dyDescent="0.25">
      <c r="A48" s="83" t="s">
        <v>96</v>
      </c>
      <c r="B48" s="85" t="s">
        <v>97</v>
      </c>
      <c r="C48" s="40"/>
      <c r="D48" s="43"/>
      <c r="E48" s="40">
        <v>94796101.900000006</v>
      </c>
      <c r="F48" s="28"/>
      <c r="G48" s="40">
        <v>94796103.390000001</v>
      </c>
      <c r="H48" s="27">
        <f t="shared" si="2"/>
        <v>0</v>
      </c>
      <c r="I48" s="41">
        <v>94796103.390000001</v>
      </c>
      <c r="J48" s="30"/>
      <c r="K48" s="42">
        <v>189428369.56999999</v>
      </c>
      <c r="L48" s="28"/>
      <c r="M48" s="42">
        <v>177256402.44999999</v>
      </c>
      <c r="N48" s="28"/>
      <c r="O48" s="42">
        <v>177256402.44999999</v>
      </c>
      <c r="P48" s="28">
        <f t="shared" si="6"/>
        <v>0</v>
      </c>
      <c r="Q48" s="42">
        <v>177256402.44999999</v>
      </c>
      <c r="R48" s="31">
        <f t="shared" si="7"/>
        <v>0</v>
      </c>
      <c r="S48" s="40">
        <v>177256402.44999999</v>
      </c>
      <c r="T48" s="32">
        <f t="shared" si="8"/>
        <v>177256402.44999999</v>
      </c>
    </row>
    <row r="49" spans="1:20" ht="193.5" customHeight="1" x14ac:dyDescent="0.25">
      <c r="A49" s="83" t="s">
        <v>98</v>
      </c>
      <c r="B49" s="85" t="s">
        <v>99</v>
      </c>
      <c r="C49" s="40"/>
      <c r="D49" s="43"/>
      <c r="E49" s="40">
        <v>94796101.900000006</v>
      </c>
      <c r="F49" s="28"/>
      <c r="G49" s="40">
        <v>94796103.390000001</v>
      </c>
      <c r="H49" s="27">
        <f t="shared" si="2"/>
        <v>0</v>
      </c>
      <c r="I49" s="41">
        <v>94796103.390000001</v>
      </c>
      <c r="J49" s="30"/>
      <c r="K49" s="42">
        <v>189428369.56999999</v>
      </c>
      <c r="L49" s="28"/>
      <c r="M49" s="42">
        <v>177256402.44999999</v>
      </c>
      <c r="N49" s="28"/>
      <c r="O49" s="42">
        <v>177256402.44999999</v>
      </c>
      <c r="P49" s="28">
        <f t="shared" si="6"/>
        <v>0</v>
      </c>
      <c r="Q49" s="42">
        <v>177256402.44999999</v>
      </c>
      <c r="R49" s="31">
        <f t="shared" si="7"/>
        <v>0</v>
      </c>
      <c r="S49" s="40">
        <v>177256402.44999999</v>
      </c>
      <c r="T49" s="32">
        <f t="shared" si="8"/>
        <v>177256402.44999999</v>
      </c>
    </row>
    <row r="50" spans="1:20" ht="162" customHeight="1" x14ac:dyDescent="0.25">
      <c r="A50" s="83" t="s">
        <v>100</v>
      </c>
      <c r="B50" s="85" t="s">
        <v>101</v>
      </c>
      <c r="C50" s="40">
        <v>9593851.6300000008</v>
      </c>
      <c r="D50" s="27">
        <f t="shared" si="15"/>
        <v>0</v>
      </c>
      <c r="E50" s="40">
        <v>9593851.6300000008</v>
      </c>
      <c r="F50" s="28">
        <f t="shared" si="1"/>
        <v>0</v>
      </c>
      <c r="G50" s="40">
        <v>9593851.6300000008</v>
      </c>
      <c r="H50" s="27">
        <f t="shared" si="2"/>
        <v>0</v>
      </c>
      <c r="I50" s="41">
        <v>9593851.6300000008</v>
      </c>
      <c r="J50" s="30">
        <f t="shared" si="3"/>
        <v>0</v>
      </c>
      <c r="K50" s="41">
        <v>9593851.6300000008</v>
      </c>
      <c r="L50" s="28">
        <f t="shared" si="4"/>
        <v>0</v>
      </c>
      <c r="M50" s="41">
        <v>9593851.6300000008</v>
      </c>
      <c r="N50" s="28">
        <f t="shared" si="5"/>
        <v>0</v>
      </c>
      <c r="O50" s="41">
        <v>9593851.6300000008</v>
      </c>
      <c r="P50" s="28">
        <f t="shared" si="6"/>
        <v>0</v>
      </c>
      <c r="Q50" s="41">
        <v>9593851.6300000008</v>
      </c>
      <c r="R50" s="31">
        <f t="shared" si="7"/>
        <v>-1984177.0600000005</v>
      </c>
      <c r="S50" s="26">
        <v>7609674.5700000003</v>
      </c>
      <c r="T50" s="32">
        <f t="shared" si="8"/>
        <v>-1984177.0600000005</v>
      </c>
    </row>
    <row r="51" spans="1:20" ht="156.75" customHeight="1" x14ac:dyDescent="0.25">
      <c r="A51" s="83" t="s">
        <v>102</v>
      </c>
      <c r="B51" s="85" t="s">
        <v>103</v>
      </c>
      <c r="C51" s="40">
        <v>9593851.6300000008</v>
      </c>
      <c r="D51" s="27"/>
      <c r="E51" s="40">
        <v>9593851.6300000008</v>
      </c>
      <c r="F51" s="28"/>
      <c r="G51" s="40">
        <v>9593851.6300000008</v>
      </c>
      <c r="H51" s="27">
        <f t="shared" si="2"/>
        <v>0</v>
      </c>
      <c r="I51" s="41">
        <v>9593851.6300000008</v>
      </c>
      <c r="J51" s="30"/>
      <c r="K51" s="40">
        <v>9593851.6300000008</v>
      </c>
      <c r="L51" s="28"/>
      <c r="M51" s="40">
        <v>9593851.6300000008</v>
      </c>
      <c r="N51" s="28"/>
      <c r="O51" s="40">
        <v>9593851.6300000008</v>
      </c>
      <c r="P51" s="28">
        <f t="shared" si="6"/>
        <v>0</v>
      </c>
      <c r="Q51" s="40">
        <v>9593851.6300000008</v>
      </c>
      <c r="R51" s="31">
        <f t="shared" si="7"/>
        <v>-1984177.0600000005</v>
      </c>
      <c r="S51" s="26">
        <v>7609674.5700000003</v>
      </c>
      <c r="T51" s="32">
        <f t="shared" si="8"/>
        <v>-1984177.0600000005</v>
      </c>
    </row>
    <row r="52" spans="1:20" ht="37.5" x14ac:dyDescent="0.25">
      <c r="A52" s="83" t="s">
        <v>104</v>
      </c>
      <c r="B52" s="85" t="s">
        <v>105</v>
      </c>
      <c r="C52" s="40">
        <v>169188.84</v>
      </c>
      <c r="D52" s="27">
        <f t="shared" si="15"/>
        <v>252525.25000000003</v>
      </c>
      <c r="E52" s="40">
        <v>421714.09</v>
      </c>
      <c r="F52" s="28">
        <f t="shared" si="1"/>
        <v>0</v>
      </c>
      <c r="G52" s="40">
        <v>421714.09</v>
      </c>
      <c r="H52" s="27">
        <f t="shared" si="2"/>
        <v>0</v>
      </c>
      <c r="I52" s="41">
        <v>421714.09</v>
      </c>
      <c r="J52" s="30">
        <f t="shared" si="3"/>
        <v>0</v>
      </c>
      <c r="K52" s="40">
        <v>421714.09</v>
      </c>
      <c r="L52" s="28">
        <f t="shared" si="4"/>
        <v>0</v>
      </c>
      <c r="M52" s="40">
        <v>421714.09</v>
      </c>
      <c r="N52" s="28">
        <f t="shared" si="5"/>
        <v>0</v>
      </c>
      <c r="O52" s="40">
        <v>421714.09</v>
      </c>
      <c r="P52" s="28">
        <f t="shared" si="6"/>
        <v>0</v>
      </c>
      <c r="Q52" s="40">
        <v>421714.09</v>
      </c>
      <c r="R52" s="31">
        <f t="shared" si="7"/>
        <v>0</v>
      </c>
      <c r="S52" s="40">
        <v>421714.09</v>
      </c>
      <c r="T52" s="32">
        <f t="shared" si="8"/>
        <v>252525.25000000003</v>
      </c>
    </row>
    <row r="53" spans="1:20" ht="56.25" x14ac:dyDescent="0.25">
      <c r="A53" s="83" t="s">
        <v>106</v>
      </c>
      <c r="B53" s="85" t="s">
        <v>107</v>
      </c>
      <c r="C53" s="40">
        <v>169188.84</v>
      </c>
      <c r="D53" s="27">
        <f t="shared" si="15"/>
        <v>252525.25000000003</v>
      </c>
      <c r="E53" s="40">
        <v>421714.09</v>
      </c>
      <c r="F53" s="28">
        <f t="shared" si="1"/>
        <v>0</v>
      </c>
      <c r="G53" s="40">
        <v>421714.09</v>
      </c>
      <c r="H53" s="27">
        <f t="shared" si="2"/>
        <v>0</v>
      </c>
      <c r="I53" s="41">
        <v>421714.09</v>
      </c>
      <c r="J53" s="30">
        <f t="shared" si="3"/>
        <v>0</v>
      </c>
      <c r="K53" s="40">
        <v>421714.09</v>
      </c>
      <c r="L53" s="28">
        <f t="shared" si="4"/>
        <v>0</v>
      </c>
      <c r="M53" s="40">
        <v>421714.09</v>
      </c>
      <c r="N53" s="28">
        <f t="shared" si="5"/>
        <v>0</v>
      </c>
      <c r="O53" s="40">
        <v>421714.09</v>
      </c>
      <c r="P53" s="28">
        <f t="shared" si="6"/>
        <v>0</v>
      </c>
      <c r="Q53" s="40">
        <v>421714.09</v>
      </c>
      <c r="R53" s="31">
        <f t="shared" si="7"/>
        <v>0</v>
      </c>
      <c r="S53" s="40">
        <v>421714.09</v>
      </c>
      <c r="T53" s="32">
        <f t="shared" si="8"/>
        <v>252525.25000000003</v>
      </c>
    </row>
    <row r="54" spans="1:20" ht="162.75" customHeight="1" x14ac:dyDescent="0.25">
      <c r="A54" s="83" t="s">
        <v>108</v>
      </c>
      <c r="B54" s="85" t="s">
        <v>109</v>
      </c>
      <c r="C54" s="40">
        <v>15794189.199999999</v>
      </c>
      <c r="D54" s="27">
        <f t="shared" si="15"/>
        <v>0</v>
      </c>
      <c r="E54" s="40">
        <v>15794189.199999999</v>
      </c>
      <c r="F54" s="28">
        <f t="shared" si="1"/>
        <v>0</v>
      </c>
      <c r="G54" s="40">
        <v>15794189.199999999</v>
      </c>
      <c r="H54" s="27">
        <f t="shared" si="2"/>
        <v>0</v>
      </c>
      <c r="I54" s="41">
        <v>15794189.199999999</v>
      </c>
      <c r="J54" s="30">
        <f t="shared" si="3"/>
        <v>0</v>
      </c>
      <c r="K54" s="40">
        <v>15794189.199999999</v>
      </c>
      <c r="L54" s="28">
        <f t="shared" si="4"/>
        <v>0</v>
      </c>
      <c r="M54" s="40">
        <v>15794189.199999999</v>
      </c>
      <c r="N54" s="28">
        <f t="shared" si="5"/>
        <v>0</v>
      </c>
      <c r="O54" s="40">
        <v>15794189.199999999</v>
      </c>
      <c r="P54" s="28">
        <f t="shared" si="6"/>
        <v>0</v>
      </c>
      <c r="Q54" s="40">
        <v>15794189.199999999</v>
      </c>
      <c r="R54" s="31">
        <f t="shared" si="7"/>
        <v>0</v>
      </c>
      <c r="S54" s="40">
        <v>15794189.199999999</v>
      </c>
      <c r="T54" s="32">
        <f t="shared" si="8"/>
        <v>0</v>
      </c>
    </row>
    <row r="55" spans="1:20" ht="128.25" customHeight="1" x14ac:dyDescent="0.25">
      <c r="A55" s="83" t="s">
        <v>110</v>
      </c>
      <c r="B55" s="85" t="s">
        <v>109</v>
      </c>
      <c r="C55" s="40">
        <f>C54</f>
        <v>15794189.199999999</v>
      </c>
      <c r="D55" s="27">
        <f t="shared" si="15"/>
        <v>0</v>
      </c>
      <c r="E55" s="40">
        <f>E54</f>
        <v>15794189.199999999</v>
      </c>
      <c r="F55" s="28">
        <f t="shared" si="1"/>
        <v>0</v>
      </c>
      <c r="G55" s="40">
        <f>G54</f>
        <v>15794189.199999999</v>
      </c>
      <c r="H55" s="27">
        <f t="shared" si="2"/>
        <v>0</v>
      </c>
      <c r="I55" s="41">
        <f>I54</f>
        <v>15794189.199999999</v>
      </c>
      <c r="J55" s="30">
        <f t="shared" si="3"/>
        <v>0</v>
      </c>
      <c r="K55" s="40">
        <f>K54</f>
        <v>15794189.199999999</v>
      </c>
      <c r="L55" s="28">
        <f t="shared" si="4"/>
        <v>0</v>
      </c>
      <c r="M55" s="40">
        <v>15794189.199999999</v>
      </c>
      <c r="N55" s="28">
        <f t="shared" si="5"/>
        <v>0</v>
      </c>
      <c r="O55" s="40">
        <v>15794189.199999999</v>
      </c>
      <c r="P55" s="28">
        <f t="shared" si="6"/>
        <v>0</v>
      </c>
      <c r="Q55" s="40">
        <v>15794189.199999999</v>
      </c>
      <c r="R55" s="31">
        <f t="shared" si="7"/>
        <v>0</v>
      </c>
      <c r="S55" s="40">
        <v>15794189.199999999</v>
      </c>
      <c r="T55" s="32">
        <f t="shared" si="8"/>
        <v>0</v>
      </c>
    </row>
    <row r="56" spans="1:20" ht="101.25" customHeight="1" x14ac:dyDescent="0.25">
      <c r="A56" s="83" t="s">
        <v>111</v>
      </c>
      <c r="B56" s="85" t="s">
        <v>112</v>
      </c>
      <c r="C56" s="40"/>
      <c r="D56" s="27"/>
      <c r="E56" s="40">
        <v>765424.5</v>
      </c>
      <c r="F56" s="28"/>
      <c r="G56" s="40">
        <v>765424.5</v>
      </c>
      <c r="H56" s="27">
        <f t="shared" si="2"/>
        <v>0</v>
      </c>
      <c r="I56" s="41">
        <v>765424.5</v>
      </c>
      <c r="J56" s="30"/>
      <c r="K56" s="42">
        <v>765424.5</v>
      </c>
      <c r="L56" s="28"/>
      <c r="M56" s="42">
        <v>765424.5</v>
      </c>
      <c r="N56" s="28"/>
      <c r="O56" s="42">
        <v>765424.5</v>
      </c>
      <c r="P56" s="28">
        <f t="shared" si="6"/>
        <v>0</v>
      </c>
      <c r="Q56" s="42">
        <v>765424.5</v>
      </c>
      <c r="R56" s="31">
        <f t="shared" si="7"/>
        <v>0</v>
      </c>
      <c r="S56" s="40">
        <v>765424.5</v>
      </c>
      <c r="T56" s="32">
        <f t="shared" si="8"/>
        <v>765424.5</v>
      </c>
    </row>
    <row r="57" spans="1:20" ht="117.75" customHeight="1" x14ac:dyDescent="0.25">
      <c r="A57" s="83" t="s">
        <v>113</v>
      </c>
      <c r="B57" s="85" t="s">
        <v>114</v>
      </c>
      <c r="C57" s="40"/>
      <c r="D57" s="27"/>
      <c r="E57" s="40">
        <v>765424.5</v>
      </c>
      <c r="F57" s="28"/>
      <c r="G57" s="40">
        <v>765424.5</v>
      </c>
      <c r="H57" s="27">
        <f t="shared" si="2"/>
        <v>0</v>
      </c>
      <c r="I57" s="41">
        <v>765424.5</v>
      </c>
      <c r="J57" s="30"/>
      <c r="K57" s="42">
        <v>765424.5</v>
      </c>
      <c r="L57" s="28"/>
      <c r="M57" s="42">
        <v>765424.5</v>
      </c>
      <c r="N57" s="28"/>
      <c r="O57" s="42">
        <v>765424.5</v>
      </c>
      <c r="P57" s="28">
        <f t="shared" si="6"/>
        <v>0</v>
      </c>
      <c r="Q57" s="42">
        <v>765424.5</v>
      </c>
      <c r="R57" s="31">
        <f t="shared" si="7"/>
        <v>0</v>
      </c>
      <c r="S57" s="40">
        <v>765424.5</v>
      </c>
      <c r="T57" s="32">
        <f t="shared" si="8"/>
        <v>765424.5</v>
      </c>
    </row>
    <row r="58" spans="1:20" ht="75" x14ac:dyDescent="0.25">
      <c r="A58" s="83" t="s">
        <v>115</v>
      </c>
      <c r="B58" s="85" t="s">
        <v>116</v>
      </c>
      <c r="C58" s="40">
        <v>881554.59</v>
      </c>
      <c r="D58" s="27">
        <f t="shared" si="15"/>
        <v>0</v>
      </c>
      <c r="E58" s="40">
        <v>881554.59</v>
      </c>
      <c r="F58" s="28">
        <f t="shared" si="1"/>
        <v>0</v>
      </c>
      <c r="G58" s="40">
        <v>881554.59</v>
      </c>
      <c r="H58" s="27">
        <f t="shared" si="2"/>
        <v>0</v>
      </c>
      <c r="I58" s="41">
        <v>881554.59</v>
      </c>
      <c r="J58" s="30">
        <f t="shared" si="3"/>
        <v>0</v>
      </c>
      <c r="K58" s="40">
        <v>881554.59</v>
      </c>
      <c r="L58" s="28">
        <f t="shared" si="4"/>
        <v>0</v>
      </c>
      <c r="M58" s="40">
        <v>881554.59</v>
      </c>
      <c r="N58" s="28">
        <f t="shared" si="5"/>
        <v>0</v>
      </c>
      <c r="O58" s="40">
        <v>881554.59</v>
      </c>
      <c r="P58" s="28">
        <f t="shared" si="6"/>
        <v>0</v>
      </c>
      <c r="Q58" s="40">
        <v>881554.59</v>
      </c>
      <c r="R58" s="31">
        <f t="shared" si="7"/>
        <v>0</v>
      </c>
      <c r="S58" s="40">
        <v>881554.59</v>
      </c>
      <c r="T58" s="32">
        <f t="shared" si="8"/>
        <v>0</v>
      </c>
    </row>
    <row r="59" spans="1:20" ht="79.5" customHeight="1" x14ac:dyDescent="0.25">
      <c r="A59" s="83" t="s">
        <v>117</v>
      </c>
      <c r="B59" s="85" t="s">
        <v>118</v>
      </c>
      <c r="C59" s="40">
        <v>881554.59</v>
      </c>
      <c r="D59" s="27">
        <f t="shared" si="15"/>
        <v>0</v>
      </c>
      <c r="E59" s="40">
        <v>881554.59</v>
      </c>
      <c r="F59" s="28">
        <f t="shared" si="1"/>
        <v>0</v>
      </c>
      <c r="G59" s="40">
        <v>881554.59</v>
      </c>
      <c r="H59" s="27">
        <f t="shared" si="2"/>
        <v>0</v>
      </c>
      <c r="I59" s="41">
        <v>881554.59</v>
      </c>
      <c r="J59" s="30">
        <f t="shared" si="3"/>
        <v>0</v>
      </c>
      <c r="K59" s="40">
        <v>881554.59</v>
      </c>
      <c r="L59" s="28">
        <f t="shared" si="4"/>
        <v>0</v>
      </c>
      <c r="M59" s="40">
        <v>881554.59</v>
      </c>
      <c r="N59" s="28">
        <f t="shared" si="5"/>
        <v>0</v>
      </c>
      <c r="O59" s="40">
        <v>881554.59</v>
      </c>
      <c r="P59" s="28">
        <f t="shared" si="6"/>
        <v>0</v>
      </c>
      <c r="Q59" s="40">
        <v>881554.59</v>
      </c>
      <c r="R59" s="31">
        <f t="shared" si="7"/>
        <v>0</v>
      </c>
      <c r="S59" s="40">
        <v>881554.59</v>
      </c>
      <c r="T59" s="32">
        <f t="shared" si="8"/>
        <v>0</v>
      </c>
    </row>
    <row r="60" spans="1:20" ht="56.25" x14ac:dyDescent="0.25">
      <c r="A60" s="83" t="s">
        <v>119</v>
      </c>
      <c r="B60" s="85" t="s">
        <v>120</v>
      </c>
      <c r="C60" s="40"/>
      <c r="D60" s="27"/>
      <c r="E60" s="40"/>
      <c r="F60" s="28"/>
      <c r="G60" s="40"/>
      <c r="H60" s="27">
        <f t="shared" si="2"/>
        <v>0</v>
      </c>
      <c r="I60" s="41"/>
      <c r="J60" s="30"/>
      <c r="K60" s="40"/>
      <c r="L60" s="28"/>
      <c r="M60" s="40"/>
      <c r="N60" s="28"/>
      <c r="O60" s="40"/>
      <c r="P60" s="28">
        <f t="shared" si="6"/>
        <v>0</v>
      </c>
      <c r="Q60" s="40"/>
      <c r="R60" s="31">
        <f t="shared" si="7"/>
        <v>4801261.16</v>
      </c>
      <c r="S60" s="40">
        <v>4801261.16</v>
      </c>
      <c r="T60" s="32">
        <f t="shared" si="8"/>
        <v>4801261.16</v>
      </c>
    </row>
    <row r="61" spans="1:20" ht="75" x14ac:dyDescent="0.25">
      <c r="A61" s="83" t="s">
        <v>121</v>
      </c>
      <c r="B61" s="85" t="s">
        <v>122</v>
      </c>
      <c r="C61" s="40"/>
      <c r="D61" s="27"/>
      <c r="E61" s="40"/>
      <c r="F61" s="28"/>
      <c r="G61" s="40"/>
      <c r="H61" s="27">
        <f t="shared" si="2"/>
        <v>0</v>
      </c>
      <c r="I61" s="41"/>
      <c r="J61" s="30"/>
      <c r="K61" s="40"/>
      <c r="L61" s="28"/>
      <c r="M61" s="40"/>
      <c r="N61" s="28"/>
      <c r="O61" s="40"/>
      <c r="P61" s="28">
        <f t="shared" si="6"/>
        <v>0</v>
      </c>
      <c r="Q61" s="40"/>
      <c r="R61" s="31">
        <f t="shared" si="7"/>
        <v>4801261.16</v>
      </c>
      <c r="S61" s="40">
        <v>4801261.16</v>
      </c>
      <c r="T61" s="32">
        <f t="shared" si="8"/>
        <v>4801261.16</v>
      </c>
    </row>
    <row r="62" spans="1:20" ht="75" x14ac:dyDescent="0.25">
      <c r="A62" s="83" t="s">
        <v>123</v>
      </c>
      <c r="B62" s="85" t="s">
        <v>124</v>
      </c>
      <c r="C62" s="40">
        <v>20642576.75</v>
      </c>
      <c r="D62" s="27">
        <f t="shared" si="15"/>
        <v>0</v>
      </c>
      <c r="E62" s="40">
        <v>20642576.75</v>
      </c>
      <c r="F62" s="28">
        <f t="shared" si="1"/>
        <v>0</v>
      </c>
      <c r="G62" s="40">
        <v>20642576.75</v>
      </c>
      <c r="H62" s="27">
        <f t="shared" si="2"/>
        <v>0</v>
      </c>
      <c r="I62" s="41">
        <v>20642576.75</v>
      </c>
      <c r="J62" s="30">
        <f t="shared" si="3"/>
        <v>0</v>
      </c>
      <c r="K62" s="40">
        <v>20642576.75</v>
      </c>
      <c r="L62" s="28">
        <f t="shared" si="4"/>
        <v>0</v>
      </c>
      <c r="M62" s="40">
        <v>20642576.75</v>
      </c>
      <c r="N62" s="28">
        <f t="shared" si="5"/>
        <v>0</v>
      </c>
      <c r="O62" s="40">
        <v>20642576.75</v>
      </c>
      <c r="P62" s="28">
        <f t="shared" si="6"/>
        <v>0</v>
      </c>
      <c r="Q62" s="40">
        <v>20642576.75</v>
      </c>
      <c r="R62" s="31">
        <f t="shared" si="7"/>
        <v>0</v>
      </c>
      <c r="S62" s="40">
        <v>20642576.75</v>
      </c>
      <c r="T62" s="32">
        <f t="shared" si="8"/>
        <v>0</v>
      </c>
    </row>
    <row r="63" spans="1:20" ht="93.75" x14ac:dyDescent="0.25">
      <c r="A63" s="83" t="s">
        <v>125</v>
      </c>
      <c r="B63" s="85" t="s">
        <v>126</v>
      </c>
      <c r="C63" s="40">
        <v>20642576.75</v>
      </c>
      <c r="D63" s="27">
        <f t="shared" si="15"/>
        <v>0</v>
      </c>
      <c r="E63" s="40">
        <v>20642576.75</v>
      </c>
      <c r="F63" s="28">
        <f t="shared" si="1"/>
        <v>0</v>
      </c>
      <c r="G63" s="40">
        <v>20642576.75</v>
      </c>
      <c r="H63" s="27">
        <f t="shared" si="2"/>
        <v>0</v>
      </c>
      <c r="I63" s="41">
        <v>20642576.75</v>
      </c>
      <c r="J63" s="30">
        <f t="shared" si="3"/>
        <v>0</v>
      </c>
      <c r="K63" s="40">
        <v>20642576.75</v>
      </c>
      <c r="L63" s="28">
        <f t="shared" si="4"/>
        <v>0</v>
      </c>
      <c r="M63" s="40">
        <v>20642576.75</v>
      </c>
      <c r="N63" s="28">
        <f t="shared" si="5"/>
        <v>0</v>
      </c>
      <c r="O63" s="40">
        <v>20642576.75</v>
      </c>
      <c r="P63" s="28">
        <f t="shared" si="6"/>
        <v>0</v>
      </c>
      <c r="Q63" s="40">
        <v>20642576.75</v>
      </c>
      <c r="R63" s="31">
        <f t="shared" si="7"/>
        <v>0</v>
      </c>
      <c r="S63" s="40">
        <v>20642576.75</v>
      </c>
      <c r="T63" s="32">
        <f t="shared" si="8"/>
        <v>0</v>
      </c>
    </row>
    <row r="64" spans="1:20" ht="72.75" customHeight="1" x14ac:dyDescent="0.25">
      <c r="A64" s="83" t="s">
        <v>127</v>
      </c>
      <c r="B64" s="85" t="s">
        <v>128</v>
      </c>
      <c r="C64" s="40">
        <v>174233548.38</v>
      </c>
      <c r="D64" s="27"/>
      <c r="E64" s="40">
        <v>174233548.38</v>
      </c>
      <c r="F64" s="28"/>
      <c r="G64" s="40">
        <v>174233548.38</v>
      </c>
      <c r="H64" s="27">
        <f t="shared" si="2"/>
        <v>0</v>
      </c>
      <c r="I64" s="41">
        <v>174233548.38</v>
      </c>
      <c r="J64" s="30"/>
      <c r="K64" s="40">
        <v>174233548.38</v>
      </c>
      <c r="L64" s="28"/>
      <c r="M64" s="40">
        <v>174233548.38</v>
      </c>
      <c r="N64" s="28"/>
      <c r="O64" s="40">
        <v>174233548.38</v>
      </c>
      <c r="P64" s="28">
        <f t="shared" si="6"/>
        <v>0</v>
      </c>
      <c r="Q64" s="40">
        <v>174233548.38</v>
      </c>
      <c r="R64" s="31">
        <f t="shared" si="7"/>
        <v>39003206.25999999</v>
      </c>
      <c r="S64" s="26">
        <v>213236754.63999999</v>
      </c>
      <c r="T64" s="32">
        <f t="shared" si="8"/>
        <v>39003206.25999999</v>
      </c>
    </row>
    <row r="65" spans="1:30" ht="79.5" customHeight="1" x14ac:dyDescent="0.25">
      <c r="A65" s="83" t="s">
        <v>129</v>
      </c>
      <c r="B65" s="85" t="s">
        <v>130</v>
      </c>
      <c r="C65" s="40">
        <v>174233548.38</v>
      </c>
      <c r="D65" s="27"/>
      <c r="E65" s="40">
        <v>174233548.38</v>
      </c>
      <c r="F65" s="28"/>
      <c r="G65" s="40">
        <v>174233548.38</v>
      </c>
      <c r="H65" s="27">
        <f t="shared" si="2"/>
        <v>0</v>
      </c>
      <c r="I65" s="41">
        <v>174233548.38</v>
      </c>
      <c r="J65" s="30"/>
      <c r="K65" s="40">
        <v>174233548.38</v>
      </c>
      <c r="L65" s="28"/>
      <c r="M65" s="40">
        <v>174233548.38</v>
      </c>
      <c r="N65" s="28"/>
      <c r="O65" s="40">
        <v>174233548.38</v>
      </c>
      <c r="P65" s="28">
        <f t="shared" si="6"/>
        <v>0</v>
      </c>
      <c r="Q65" s="40">
        <v>174233548.38</v>
      </c>
      <c r="R65" s="31">
        <f t="shared" si="7"/>
        <v>39003206.25999999</v>
      </c>
      <c r="S65" s="26">
        <v>213236754.63999999</v>
      </c>
      <c r="T65" s="32">
        <f t="shared" si="8"/>
        <v>39003206.25999999</v>
      </c>
    </row>
    <row r="66" spans="1:30" s="44" customFormat="1" ht="45" customHeight="1" x14ac:dyDescent="0.25">
      <c r="A66" s="83" t="s">
        <v>131</v>
      </c>
      <c r="B66" s="85" t="s">
        <v>132</v>
      </c>
      <c r="C66" s="40">
        <f>C67</f>
        <v>34715074.689999998</v>
      </c>
      <c r="D66" s="27">
        <f t="shared" ref="D66:D131" si="17">E66-C66</f>
        <v>0</v>
      </c>
      <c r="E66" s="42">
        <f>E67</f>
        <v>34715074.689999998</v>
      </c>
      <c r="F66" s="28">
        <f t="shared" ref="F66:F131" si="18">G66-E66</f>
        <v>6850400.6000000015</v>
      </c>
      <c r="G66" s="40">
        <f t="shared" ref="G66:S66" si="19">G67</f>
        <v>41565475.289999999</v>
      </c>
      <c r="H66" s="27">
        <f t="shared" si="2"/>
        <v>0</v>
      </c>
      <c r="I66" s="41">
        <f t="shared" si="19"/>
        <v>41565475.289999999</v>
      </c>
      <c r="J66" s="41">
        <f t="shared" si="19"/>
        <v>1144555.5300000012</v>
      </c>
      <c r="K66" s="42">
        <f t="shared" si="19"/>
        <v>42710030.82</v>
      </c>
      <c r="L66" s="28">
        <f t="shared" ref="L66:L131" si="20">M66-K66</f>
        <v>424812.35000000149</v>
      </c>
      <c r="M66" s="42">
        <f t="shared" si="19"/>
        <v>43134843.170000002</v>
      </c>
      <c r="N66" s="42">
        <f t="shared" si="19"/>
        <v>0</v>
      </c>
      <c r="O66" s="42">
        <f t="shared" si="19"/>
        <v>43134843.170000002</v>
      </c>
      <c r="P66" s="28">
        <f t="shared" si="6"/>
        <v>15445119.389999993</v>
      </c>
      <c r="Q66" s="42">
        <f t="shared" si="19"/>
        <v>58579962.559999995</v>
      </c>
      <c r="R66" s="31">
        <f t="shared" si="7"/>
        <v>-26923.169999994338</v>
      </c>
      <c r="S66" s="40">
        <f t="shared" si="19"/>
        <v>58553039.390000001</v>
      </c>
      <c r="T66" s="32">
        <f t="shared" si="8"/>
        <v>23837964.700000003</v>
      </c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37.5" x14ac:dyDescent="0.25">
      <c r="A67" s="83" t="s">
        <v>133</v>
      </c>
      <c r="B67" s="85" t="s">
        <v>134</v>
      </c>
      <c r="C67" s="40">
        <f>C68+C70+C71+C72</f>
        <v>34715074.689999998</v>
      </c>
      <c r="D67" s="40">
        <f>D68+D70+D71+D72</f>
        <v>0</v>
      </c>
      <c r="E67" s="40">
        <f>E68+E70+E71+E72</f>
        <v>34715074.689999998</v>
      </c>
      <c r="F67" s="40">
        <f>F68+F70+F71+F72</f>
        <v>0</v>
      </c>
      <c r="G67" s="40">
        <f>G68+G70+G71+G72+G69+G74</f>
        <v>41565475.289999999</v>
      </c>
      <c r="H67" s="27">
        <f t="shared" si="2"/>
        <v>0</v>
      </c>
      <c r="I67" s="41">
        <f t="shared" ref="I67:O67" si="21">I68+I70+I71+I72+I69+I74</f>
        <v>41565475.289999999</v>
      </c>
      <c r="J67" s="43">
        <f t="shared" si="21"/>
        <v>1144555.5300000012</v>
      </c>
      <c r="K67" s="40">
        <f t="shared" si="21"/>
        <v>42710030.82</v>
      </c>
      <c r="L67" s="40">
        <f t="shared" si="21"/>
        <v>723822.94999999925</v>
      </c>
      <c r="M67" s="40">
        <f t="shared" si="21"/>
        <v>43134843.170000002</v>
      </c>
      <c r="N67" s="40">
        <f t="shared" si="21"/>
        <v>0</v>
      </c>
      <c r="O67" s="40">
        <f t="shared" si="21"/>
        <v>43134843.170000002</v>
      </c>
      <c r="P67" s="28">
        <f t="shared" si="6"/>
        <v>15445119.389999993</v>
      </c>
      <c r="Q67" s="40">
        <f>Q68+Q70+Q71+Q72+Q69+Q74+Q73</f>
        <v>58579962.559999995</v>
      </c>
      <c r="R67" s="31">
        <f t="shared" si="7"/>
        <v>-26923.169999994338</v>
      </c>
      <c r="S67" s="40">
        <f>S68+S70+S71+S72+S69+S74+S73</f>
        <v>58553039.390000001</v>
      </c>
      <c r="T67" s="32">
        <f t="shared" si="8"/>
        <v>23837964.700000003</v>
      </c>
    </row>
    <row r="68" spans="1:30" ht="150" x14ac:dyDescent="0.25">
      <c r="A68" s="83" t="s">
        <v>135</v>
      </c>
      <c r="B68" s="85" t="s">
        <v>136</v>
      </c>
      <c r="C68" s="40">
        <v>3337940</v>
      </c>
      <c r="D68" s="27">
        <f t="shared" si="17"/>
        <v>0</v>
      </c>
      <c r="E68" s="40">
        <v>3337940</v>
      </c>
      <c r="F68" s="28">
        <f t="shared" si="18"/>
        <v>0</v>
      </c>
      <c r="G68" s="40">
        <v>3337940</v>
      </c>
      <c r="H68" s="27">
        <f t="shared" si="2"/>
        <v>0</v>
      </c>
      <c r="I68" s="41">
        <v>3337940</v>
      </c>
      <c r="J68" s="30">
        <f t="shared" ref="J68:J133" si="22">K68-G68</f>
        <v>0</v>
      </c>
      <c r="K68" s="40">
        <v>3337940</v>
      </c>
      <c r="L68" s="28">
        <f t="shared" si="20"/>
        <v>0</v>
      </c>
      <c r="M68" s="40">
        <v>3337940</v>
      </c>
      <c r="N68" s="28">
        <f t="shared" ref="N68:N131" si="23">O68-M68</f>
        <v>0</v>
      </c>
      <c r="O68" s="40">
        <v>3337940</v>
      </c>
      <c r="P68" s="28">
        <f t="shared" si="6"/>
        <v>-5440.5699999998324</v>
      </c>
      <c r="Q68" s="40">
        <v>3332499.43</v>
      </c>
      <c r="R68" s="31">
        <f t="shared" si="7"/>
        <v>0</v>
      </c>
      <c r="S68" s="40">
        <v>3332499.43</v>
      </c>
      <c r="T68" s="32">
        <f t="shared" si="8"/>
        <v>-5440.5699999998324</v>
      </c>
    </row>
    <row r="69" spans="1:30" ht="112.5" x14ac:dyDescent="0.25">
      <c r="A69" s="83" t="s">
        <v>137</v>
      </c>
      <c r="B69" s="85" t="s">
        <v>138</v>
      </c>
      <c r="C69" s="40"/>
      <c r="D69" s="27"/>
      <c r="E69" s="40"/>
      <c r="F69" s="28"/>
      <c r="G69" s="40">
        <v>5780871.5999999996</v>
      </c>
      <c r="H69" s="27">
        <f t="shared" si="2"/>
        <v>0</v>
      </c>
      <c r="I69" s="41">
        <v>5780871.5999999996</v>
      </c>
      <c r="J69" s="30"/>
      <c r="K69" s="40">
        <v>5780871.5999999996</v>
      </c>
      <c r="L69" s="28"/>
      <c r="M69" s="42">
        <v>5481861</v>
      </c>
      <c r="N69" s="28"/>
      <c r="O69" s="42">
        <v>5481861</v>
      </c>
      <c r="P69" s="28">
        <f t="shared" si="6"/>
        <v>0</v>
      </c>
      <c r="Q69" s="42">
        <v>5481861</v>
      </c>
      <c r="R69" s="31">
        <f t="shared" si="7"/>
        <v>0</v>
      </c>
      <c r="S69" s="40">
        <v>5481861</v>
      </c>
      <c r="T69" s="32">
        <f t="shared" si="8"/>
        <v>5481861</v>
      </c>
    </row>
    <row r="70" spans="1:30" ht="112.5" x14ac:dyDescent="0.25">
      <c r="A70" s="83" t="s">
        <v>139</v>
      </c>
      <c r="B70" s="85" t="s">
        <v>140</v>
      </c>
      <c r="C70" s="40">
        <v>100000</v>
      </c>
      <c r="D70" s="27">
        <f t="shared" si="17"/>
        <v>0</v>
      </c>
      <c r="E70" s="40">
        <v>100000</v>
      </c>
      <c r="F70" s="28">
        <f t="shared" si="18"/>
        <v>0</v>
      </c>
      <c r="G70" s="40">
        <v>100000</v>
      </c>
      <c r="H70" s="27">
        <f t="shared" si="2"/>
        <v>0</v>
      </c>
      <c r="I70" s="41">
        <v>100000</v>
      </c>
      <c r="J70" s="30">
        <f t="shared" si="22"/>
        <v>0</v>
      </c>
      <c r="K70" s="42">
        <v>100000</v>
      </c>
      <c r="L70" s="28">
        <f t="shared" si="20"/>
        <v>0</v>
      </c>
      <c r="M70" s="42">
        <v>100000</v>
      </c>
      <c r="N70" s="28">
        <f t="shared" si="23"/>
        <v>0</v>
      </c>
      <c r="O70" s="42">
        <v>100000</v>
      </c>
      <c r="P70" s="28">
        <f t="shared" si="6"/>
        <v>0</v>
      </c>
      <c r="Q70" s="42">
        <v>100000</v>
      </c>
      <c r="R70" s="31">
        <f t="shared" si="7"/>
        <v>0</v>
      </c>
      <c r="S70" s="40">
        <v>100000</v>
      </c>
      <c r="T70" s="32">
        <f t="shared" si="8"/>
        <v>0</v>
      </c>
    </row>
    <row r="71" spans="1:30" ht="213.75" customHeight="1" x14ac:dyDescent="0.25">
      <c r="A71" s="83" t="s">
        <v>141</v>
      </c>
      <c r="B71" s="85" t="s">
        <v>142</v>
      </c>
      <c r="C71" s="40">
        <v>18777225.899999999</v>
      </c>
      <c r="D71" s="27">
        <f t="shared" si="17"/>
        <v>0</v>
      </c>
      <c r="E71" s="40">
        <v>18777225.899999999</v>
      </c>
      <c r="F71" s="28">
        <f t="shared" si="18"/>
        <v>0</v>
      </c>
      <c r="G71" s="40">
        <v>18777225.899999999</v>
      </c>
      <c r="H71" s="27">
        <f t="shared" si="2"/>
        <v>0</v>
      </c>
      <c r="I71" s="41">
        <v>18777225.899999999</v>
      </c>
      <c r="J71" s="30">
        <f t="shared" si="22"/>
        <v>0</v>
      </c>
      <c r="K71" s="40">
        <v>18777225.899999999</v>
      </c>
      <c r="L71" s="28">
        <f t="shared" si="20"/>
        <v>0</v>
      </c>
      <c r="M71" s="40">
        <v>18777225.899999999</v>
      </c>
      <c r="N71" s="28">
        <f t="shared" si="23"/>
        <v>0</v>
      </c>
      <c r="O71" s="40">
        <v>18777225.899999999</v>
      </c>
      <c r="P71" s="28">
        <f t="shared" si="6"/>
        <v>0</v>
      </c>
      <c r="Q71" s="40">
        <v>18777225.899999999</v>
      </c>
      <c r="R71" s="31">
        <f t="shared" si="7"/>
        <v>0</v>
      </c>
      <c r="S71" s="40">
        <v>18777225.899999999</v>
      </c>
      <c r="T71" s="32">
        <f t="shared" si="8"/>
        <v>0</v>
      </c>
    </row>
    <row r="72" spans="1:30" ht="62.25" customHeight="1" x14ac:dyDescent="0.25">
      <c r="A72" s="83" t="s">
        <v>143</v>
      </c>
      <c r="B72" s="85" t="s">
        <v>144</v>
      </c>
      <c r="C72" s="40">
        <v>12499908.789999999</v>
      </c>
      <c r="D72" s="27">
        <f t="shared" si="17"/>
        <v>0</v>
      </c>
      <c r="E72" s="40">
        <v>12499908.789999999</v>
      </c>
      <c r="F72" s="28">
        <f t="shared" si="18"/>
        <v>0</v>
      </c>
      <c r="G72" s="40">
        <v>12499908.789999999</v>
      </c>
      <c r="H72" s="27">
        <f t="shared" ref="H72:H134" si="24">I72-G72</f>
        <v>0</v>
      </c>
      <c r="I72" s="41">
        <v>12499908.789999999</v>
      </c>
      <c r="J72" s="30">
        <f t="shared" si="22"/>
        <v>1144555.5300000012</v>
      </c>
      <c r="K72" s="42">
        <v>13644464.32</v>
      </c>
      <c r="L72" s="28">
        <f t="shared" si="20"/>
        <v>723822.94999999925</v>
      </c>
      <c r="M72" s="42">
        <v>14368287.27</v>
      </c>
      <c r="N72" s="28">
        <f t="shared" si="23"/>
        <v>0</v>
      </c>
      <c r="O72" s="42">
        <v>14368287.27</v>
      </c>
      <c r="P72" s="28">
        <f t="shared" ref="P72:P135" si="25">Q72-O72</f>
        <v>-817484.61999999918</v>
      </c>
      <c r="Q72" s="40">
        <v>13550802.65</v>
      </c>
      <c r="R72" s="31">
        <f t="shared" ref="R72:R135" si="26">S72-Q72</f>
        <v>-26923.169999999925</v>
      </c>
      <c r="S72" s="40">
        <v>13523879.48</v>
      </c>
      <c r="T72" s="32">
        <f t="shared" ref="T72:T135" si="27">S72-C72</f>
        <v>1023970.6900000013</v>
      </c>
    </row>
    <row r="73" spans="1:30" ht="93.75" x14ac:dyDescent="0.25">
      <c r="A73" s="83" t="s">
        <v>145</v>
      </c>
      <c r="B73" s="85" t="s">
        <v>146</v>
      </c>
      <c r="C73" s="40"/>
      <c r="D73" s="33"/>
      <c r="E73" s="40"/>
      <c r="F73" s="28"/>
      <c r="G73" s="40"/>
      <c r="H73" s="27">
        <f t="shared" si="24"/>
        <v>0</v>
      </c>
      <c r="I73" s="41"/>
      <c r="J73" s="30"/>
      <c r="K73" s="40"/>
      <c r="L73" s="28"/>
      <c r="M73" s="40"/>
      <c r="N73" s="28"/>
      <c r="O73" s="40"/>
      <c r="P73" s="28">
        <f t="shared" si="25"/>
        <v>16503340.960000001</v>
      </c>
      <c r="Q73" s="40">
        <v>16503340.960000001</v>
      </c>
      <c r="R73" s="31">
        <f t="shared" si="26"/>
        <v>0</v>
      </c>
      <c r="S73" s="40">
        <v>16503340.960000001</v>
      </c>
      <c r="T73" s="32">
        <f t="shared" si="27"/>
        <v>16503340.960000001</v>
      </c>
    </row>
    <row r="74" spans="1:30" ht="115.5" customHeight="1" x14ac:dyDescent="0.25">
      <c r="A74" s="83" t="s">
        <v>147</v>
      </c>
      <c r="B74" s="85" t="s">
        <v>148</v>
      </c>
      <c r="C74" s="40"/>
      <c r="D74" s="33"/>
      <c r="E74" s="40"/>
      <c r="F74" s="28"/>
      <c r="G74" s="40">
        <v>1069529</v>
      </c>
      <c r="H74" s="27">
        <f t="shared" si="24"/>
        <v>0</v>
      </c>
      <c r="I74" s="41">
        <v>1069529</v>
      </c>
      <c r="J74" s="30"/>
      <c r="K74" s="40">
        <v>1069529</v>
      </c>
      <c r="L74" s="28"/>
      <c r="M74" s="40">
        <v>1069529</v>
      </c>
      <c r="N74" s="28"/>
      <c r="O74" s="40">
        <v>1069529</v>
      </c>
      <c r="P74" s="28">
        <f t="shared" si="25"/>
        <v>-235296.38</v>
      </c>
      <c r="Q74" s="40">
        <v>834232.62</v>
      </c>
      <c r="R74" s="31">
        <f t="shared" si="26"/>
        <v>0</v>
      </c>
      <c r="S74" s="40">
        <v>834232.62</v>
      </c>
      <c r="T74" s="32">
        <f t="shared" si="27"/>
        <v>834232.62</v>
      </c>
    </row>
    <row r="75" spans="1:30" ht="56.25" x14ac:dyDescent="0.25">
      <c r="A75" s="83" t="s">
        <v>149</v>
      </c>
      <c r="B75" s="85" t="s">
        <v>150</v>
      </c>
      <c r="C75" s="40">
        <f>C76+C121+C122</f>
        <v>417471841.86999995</v>
      </c>
      <c r="D75" s="40">
        <f>D76+D121+D122</f>
        <v>0</v>
      </c>
      <c r="E75" s="40">
        <f>E76+E121+E122</f>
        <v>417471841.86999995</v>
      </c>
      <c r="F75" s="40">
        <f>F76+F121+F122</f>
        <v>13408897.039999994</v>
      </c>
      <c r="G75" s="40">
        <f>G76+G121+G122</f>
        <v>430880738.90999997</v>
      </c>
      <c r="H75" s="27">
        <f t="shared" si="24"/>
        <v>0</v>
      </c>
      <c r="I75" s="41">
        <f>I76+I121+I122</f>
        <v>430880738.90999997</v>
      </c>
      <c r="J75" s="43">
        <f>J76+J121+J122</f>
        <v>14491202.850000005</v>
      </c>
      <c r="K75" s="40">
        <f>K76+K121+K122+K100</f>
        <v>445468605.22000003</v>
      </c>
      <c r="L75" s="40">
        <f>L76+L121+L122+L100</f>
        <v>4279773.6399999261</v>
      </c>
      <c r="M75" s="40">
        <f>M76+M121+M122</f>
        <v>448001715.39999998</v>
      </c>
      <c r="N75" s="40">
        <f>N76+N121+N122</f>
        <v>0</v>
      </c>
      <c r="O75" s="40">
        <f>O76+O121+O122</f>
        <v>448001715.39999998</v>
      </c>
      <c r="P75" s="28">
        <f t="shared" si="25"/>
        <v>-5123286.5799999237</v>
      </c>
      <c r="Q75" s="40">
        <f>Q76+Q121+Q122</f>
        <v>442878428.82000005</v>
      </c>
      <c r="R75" s="31">
        <f t="shared" si="26"/>
        <v>8355454.8999999762</v>
      </c>
      <c r="S75" s="40">
        <f>S76+S121+S122</f>
        <v>451233883.72000003</v>
      </c>
      <c r="T75" s="32">
        <f t="shared" si="27"/>
        <v>33762041.850000083</v>
      </c>
    </row>
    <row r="76" spans="1:30" ht="75" x14ac:dyDescent="0.25">
      <c r="A76" s="83" t="s">
        <v>151</v>
      </c>
      <c r="B76" s="85" t="s">
        <v>152</v>
      </c>
      <c r="C76" s="40">
        <f>C77</f>
        <v>286175253.90999997</v>
      </c>
      <c r="D76" s="27">
        <f t="shared" si="17"/>
        <v>0</v>
      </c>
      <c r="E76" s="40">
        <f>E77</f>
        <v>286175253.90999997</v>
      </c>
      <c r="F76" s="40">
        <f>F77</f>
        <v>13345990.129999993</v>
      </c>
      <c r="G76" s="40">
        <f>G77</f>
        <v>299521244.03999996</v>
      </c>
      <c r="H76" s="27">
        <f t="shared" si="24"/>
        <v>0</v>
      </c>
      <c r="I76" s="41">
        <f>I77</f>
        <v>299521244.03999996</v>
      </c>
      <c r="J76" s="43">
        <f>J77</f>
        <v>11580625.570000004</v>
      </c>
      <c r="K76" s="40">
        <f>K77</f>
        <v>311101869.61000001</v>
      </c>
      <c r="L76" s="28">
        <f t="shared" si="20"/>
        <v>1752461.6399999261</v>
      </c>
      <c r="M76" s="42">
        <f t="shared" ref="M76:S76" si="28">M77</f>
        <v>312854331.24999994</v>
      </c>
      <c r="N76" s="28">
        <f t="shared" si="23"/>
        <v>0</v>
      </c>
      <c r="O76" s="42">
        <f t="shared" si="28"/>
        <v>312854331.24999994</v>
      </c>
      <c r="P76" s="28">
        <f t="shared" si="25"/>
        <v>2780038.9200000763</v>
      </c>
      <c r="Q76" s="42">
        <f t="shared" si="28"/>
        <v>315634370.17000002</v>
      </c>
      <c r="R76" s="31">
        <f t="shared" si="26"/>
        <v>1620908.8599999547</v>
      </c>
      <c r="S76" s="40">
        <f t="shared" si="28"/>
        <v>317255279.02999997</v>
      </c>
      <c r="T76" s="32">
        <f t="shared" si="27"/>
        <v>31080025.120000005</v>
      </c>
    </row>
    <row r="77" spans="1:30" ht="93.75" x14ac:dyDescent="0.25">
      <c r="A77" s="83" t="s">
        <v>153</v>
      </c>
      <c r="B77" s="85" t="s">
        <v>154</v>
      </c>
      <c r="C77" s="40">
        <f>SUM(C78:C99)</f>
        <v>286175253.90999997</v>
      </c>
      <c r="D77" s="27">
        <f t="shared" si="17"/>
        <v>0</v>
      </c>
      <c r="E77" s="40">
        <f>SUM(E78:E99)</f>
        <v>286175253.90999997</v>
      </c>
      <c r="F77" s="40">
        <f>SUM(F78:F99)</f>
        <v>13345990.129999993</v>
      </c>
      <c r="G77" s="40">
        <f>SUM(G78:G99)</f>
        <v>299521244.03999996</v>
      </c>
      <c r="H77" s="27">
        <f t="shared" si="24"/>
        <v>0</v>
      </c>
      <c r="I77" s="41">
        <f>SUM(I78:I99)</f>
        <v>299521244.03999996</v>
      </c>
      <c r="J77" s="43">
        <f>SUM(J78:J99)</f>
        <v>11580625.570000004</v>
      </c>
      <c r="K77" s="40">
        <f>SUM(K78:K99)</f>
        <v>311101869.61000001</v>
      </c>
      <c r="L77" s="40">
        <f>SUM(L78:L99)</f>
        <v>5798.1800000006333</v>
      </c>
      <c r="M77" s="40">
        <f>SUM(M78:M100)</f>
        <v>312854331.24999994</v>
      </c>
      <c r="N77" s="40">
        <f>SUM(N78:N100)</f>
        <v>0</v>
      </c>
      <c r="O77" s="40">
        <f>SUM(O78:O100)</f>
        <v>312854331.24999994</v>
      </c>
      <c r="P77" s="28">
        <f t="shared" si="25"/>
        <v>2780038.9200000763</v>
      </c>
      <c r="Q77" s="40">
        <f>SUM(Q78:Q100)</f>
        <v>315634370.17000002</v>
      </c>
      <c r="R77" s="31">
        <f t="shared" si="26"/>
        <v>1620908.8599999547</v>
      </c>
      <c r="S77" s="40">
        <f>SUM(S78:S100)</f>
        <v>317255279.02999997</v>
      </c>
      <c r="T77" s="32">
        <f t="shared" si="27"/>
        <v>31080025.120000005</v>
      </c>
    </row>
    <row r="78" spans="1:30" ht="161.25" customHeight="1" x14ac:dyDescent="0.25">
      <c r="A78" s="83" t="s">
        <v>155</v>
      </c>
      <c r="B78" s="85" t="s">
        <v>156</v>
      </c>
      <c r="C78" s="40">
        <v>189758.89</v>
      </c>
      <c r="D78" s="27">
        <f t="shared" si="17"/>
        <v>0</v>
      </c>
      <c r="E78" s="40">
        <v>189758.89</v>
      </c>
      <c r="F78" s="28">
        <f t="shared" si="18"/>
        <v>13283.119999999995</v>
      </c>
      <c r="G78" s="40">
        <v>203042.01</v>
      </c>
      <c r="H78" s="27">
        <f t="shared" si="24"/>
        <v>0</v>
      </c>
      <c r="I78" s="41">
        <v>203042.01</v>
      </c>
      <c r="J78" s="30">
        <f t="shared" si="22"/>
        <v>0</v>
      </c>
      <c r="K78" s="42">
        <v>203042.01</v>
      </c>
      <c r="L78" s="28">
        <f t="shared" si="20"/>
        <v>0</v>
      </c>
      <c r="M78" s="28">
        <v>203042.01</v>
      </c>
      <c r="N78" s="28">
        <f t="shared" si="23"/>
        <v>0</v>
      </c>
      <c r="O78" s="28">
        <v>203042.01</v>
      </c>
      <c r="P78" s="28">
        <f t="shared" si="25"/>
        <v>0</v>
      </c>
      <c r="Q78" s="28">
        <v>203042.01</v>
      </c>
      <c r="R78" s="31">
        <f t="shared" si="26"/>
        <v>0</v>
      </c>
      <c r="S78" s="26">
        <v>203042.01</v>
      </c>
      <c r="T78" s="32">
        <f t="shared" si="27"/>
        <v>13283.119999999995</v>
      </c>
    </row>
    <row r="79" spans="1:30" ht="168.75" x14ac:dyDescent="0.25">
      <c r="A79" s="83" t="s">
        <v>157</v>
      </c>
      <c r="B79" s="85" t="s">
        <v>158</v>
      </c>
      <c r="C79" s="40">
        <v>1452262.34</v>
      </c>
      <c r="D79" s="27">
        <f t="shared" si="17"/>
        <v>0</v>
      </c>
      <c r="E79" s="40">
        <v>1452262.34</v>
      </c>
      <c r="F79" s="28">
        <f t="shared" si="18"/>
        <v>101538.03000000003</v>
      </c>
      <c r="G79" s="40">
        <v>1553800.37</v>
      </c>
      <c r="H79" s="27">
        <f t="shared" si="24"/>
        <v>0</v>
      </c>
      <c r="I79" s="41">
        <v>1553800.37</v>
      </c>
      <c r="J79" s="30">
        <f t="shared" si="22"/>
        <v>0</v>
      </c>
      <c r="K79" s="42">
        <v>1553800.37</v>
      </c>
      <c r="L79" s="28">
        <f t="shared" si="20"/>
        <v>0</v>
      </c>
      <c r="M79" s="42">
        <v>1553800.37</v>
      </c>
      <c r="N79" s="28">
        <f t="shared" si="23"/>
        <v>0</v>
      </c>
      <c r="O79" s="42">
        <v>1553800.37</v>
      </c>
      <c r="P79" s="28">
        <f t="shared" si="25"/>
        <v>0</v>
      </c>
      <c r="Q79" s="42">
        <v>1553800.37</v>
      </c>
      <c r="R79" s="31">
        <f t="shared" si="26"/>
        <v>0</v>
      </c>
      <c r="S79" s="40">
        <v>1553800.37</v>
      </c>
      <c r="T79" s="32">
        <f t="shared" si="27"/>
        <v>101538.03000000003</v>
      </c>
    </row>
    <row r="80" spans="1:30" ht="179.25" customHeight="1" x14ac:dyDescent="0.25">
      <c r="A80" s="83" t="s">
        <v>159</v>
      </c>
      <c r="B80" s="85" t="s">
        <v>160</v>
      </c>
      <c r="C80" s="40">
        <v>218403.13</v>
      </c>
      <c r="D80" s="27">
        <f t="shared" si="17"/>
        <v>0</v>
      </c>
      <c r="E80" s="40">
        <v>218403.13</v>
      </c>
      <c r="F80" s="28">
        <f t="shared" si="18"/>
        <v>0</v>
      </c>
      <c r="G80" s="40">
        <v>218403.13</v>
      </c>
      <c r="H80" s="27">
        <f t="shared" si="24"/>
        <v>0</v>
      </c>
      <c r="I80" s="41">
        <v>218403.13</v>
      </c>
      <c r="J80" s="30">
        <f t="shared" si="22"/>
        <v>0</v>
      </c>
      <c r="K80" s="42">
        <v>218403.13</v>
      </c>
      <c r="L80" s="28">
        <f t="shared" si="20"/>
        <v>0</v>
      </c>
      <c r="M80" s="42">
        <v>218403.13</v>
      </c>
      <c r="N80" s="28">
        <f t="shared" si="23"/>
        <v>0</v>
      </c>
      <c r="O80" s="42">
        <v>218403.13</v>
      </c>
      <c r="P80" s="28">
        <f t="shared" si="25"/>
        <v>0</v>
      </c>
      <c r="Q80" s="42">
        <v>218403.13</v>
      </c>
      <c r="R80" s="31">
        <f t="shared" si="26"/>
        <v>0</v>
      </c>
      <c r="S80" s="40">
        <v>218403.13</v>
      </c>
      <c r="T80" s="32">
        <f t="shared" si="27"/>
        <v>0</v>
      </c>
    </row>
    <row r="81" spans="1:20" ht="160.5" customHeight="1" x14ac:dyDescent="0.25">
      <c r="A81" s="83" t="s">
        <v>161</v>
      </c>
      <c r="B81" s="85" t="s">
        <v>162</v>
      </c>
      <c r="C81" s="40">
        <v>2540283.16</v>
      </c>
      <c r="D81" s="27">
        <f t="shared" si="17"/>
        <v>0</v>
      </c>
      <c r="E81" s="40">
        <v>2540283.16</v>
      </c>
      <c r="F81" s="28">
        <f t="shared" si="18"/>
        <v>177701.64999999991</v>
      </c>
      <c r="G81" s="40">
        <v>2717984.81</v>
      </c>
      <c r="H81" s="27">
        <f t="shared" si="24"/>
        <v>0</v>
      </c>
      <c r="I81" s="41">
        <v>2717984.81</v>
      </c>
      <c r="J81" s="30">
        <f t="shared" si="22"/>
        <v>0</v>
      </c>
      <c r="K81" s="42">
        <v>2717984.81</v>
      </c>
      <c r="L81" s="28">
        <f t="shared" si="20"/>
        <v>0</v>
      </c>
      <c r="M81" s="42">
        <v>2717984.81</v>
      </c>
      <c r="N81" s="28">
        <f t="shared" si="23"/>
        <v>0</v>
      </c>
      <c r="O81" s="42">
        <v>2717984.81</v>
      </c>
      <c r="P81" s="28">
        <f t="shared" si="25"/>
        <v>0</v>
      </c>
      <c r="Q81" s="42">
        <v>2717984.81</v>
      </c>
      <c r="R81" s="31">
        <f t="shared" si="26"/>
        <v>0</v>
      </c>
      <c r="S81" s="40">
        <v>2717984.81</v>
      </c>
      <c r="T81" s="32">
        <f t="shared" si="27"/>
        <v>177701.64999999991</v>
      </c>
    </row>
    <row r="82" spans="1:20" ht="168.75" x14ac:dyDescent="0.25">
      <c r="A82" s="83" t="s">
        <v>163</v>
      </c>
      <c r="B82" s="85" t="s">
        <v>164</v>
      </c>
      <c r="C82" s="40">
        <v>668279.31999999995</v>
      </c>
      <c r="D82" s="27">
        <f t="shared" si="17"/>
        <v>0</v>
      </c>
      <c r="E82" s="40">
        <v>668279.31999999995</v>
      </c>
      <c r="F82" s="28">
        <f t="shared" si="18"/>
        <v>0</v>
      </c>
      <c r="G82" s="40">
        <v>668279.31999999995</v>
      </c>
      <c r="H82" s="27">
        <f t="shared" si="24"/>
        <v>0</v>
      </c>
      <c r="I82" s="41">
        <v>668279.31999999995</v>
      </c>
      <c r="J82" s="30">
        <f t="shared" si="22"/>
        <v>214891.54000000004</v>
      </c>
      <c r="K82" s="42">
        <v>883170.86</v>
      </c>
      <c r="L82" s="28">
        <f t="shared" si="20"/>
        <v>0</v>
      </c>
      <c r="M82" s="42">
        <v>883170.86</v>
      </c>
      <c r="N82" s="28">
        <f t="shared" si="23"/>
        <v>0</v>
      </c>
      <c r="O82" s="42">
        <v>883170.86</v>
      </c>
      <c r="P82" s="28">
        <f t="shared" si="25"/>
        <v>177295.83999999997</v>
      </c>
      <c r="Q82" s="40">
        <v>1060466.7</v>
      </c>
      <c r="R82" s="31">
        <f t="shared" si="26"/>
        <v>0</v>
      </c>
      <c r="S82" s="40">
        <v>1060466.7</v>
      </c>
      <c r="T82" s="32">
        <f t="shared" si="27"/>
        <v>392187.38</v>
      </c>
    </row>
    <row r="83" spans="1:20" ht="168.75" x14ac:dyDescent="0.25">
      <c r="A83" s="83" t="s">
        <v>165</v>
      </c>
      <c r="B83" s="85" t="s">
        <v>166</v>
      </c>
      <c r="C83" s="40">
        <v>26497023.02</v>
      </c>
      <c r="D83" s="27">
        <f t="shared" si="17"/>
        <v>0</v>
      </c>
      <c r="E83" s="40">
        <v>26497023.02</v>
      </c>
      <c r="F83" s="28">
        <f t="shared" si="18"/>
        <v>0</v>
      </c>
      <c r="G83" s="40">
        <v>26497023.02</v>
      </c>
      <c r="H83" s="27">
        <f t="shared" si="24"/>
        <v>0</v>
      </c>
      <c r="I83" s="41">
        <v>26497023.02</v>
      </c>
      <c r="J83" s="30">
        <f t="shared" si="22"/>
        <v>-48106.429999999702</v>
      </c>
      <c r="K83" s="42">
        <v>26448916.59</v>
      </c>
      <c r="L83" s="28">
        <f t="shared" si="20"/>
        <v>0</v>
      </c>
      <c r="M83" s="42">
        <v>26448916.59</v>
      </c>
      <c r="N83" s="28">
        <f t="shared" si="23"/>
        <v>0</v>
      </c>
      <c r="O83" s="42">
        <v>26448916.59</v>
      </c>
      <c r="P83" s="28">
        <f t="shared" si="25"/>
        <v>0</v>
      </c>
      <c r="Q83" s="42">
        <v>26448916.59</v>
      </c>
      <c r="R83" s="31">
        <f t="shared" si="26"/>
        <v>0</v>
      </c>
      <c r="S83" s="40">
        <v>26448916.59</v>
      </c>
      <c r="T83" s="32">
        <f t="shared" si="27"/>
        <v>-48106.429999999702</v>
      </c>
    </row>
    <row r="84" spans="1:20" ht="131.25" x14ac:dyDescent="0.25">
      <c r="A84" s="83" t="s">
        <v>167</v>
      </c>
      <c r="B84" s="85" t="s">
        <v>168</v>
      </c>
      <c r="C84" s="40">
        <v>46518.31</v>
      </c>
      <c r="D84" s="27">
        <f t="shared" si="17"/>
        <v>0</v>
      </c>
      <c r="E84" s="40">
        <v>46518.31</v>
      </c>
      <c r="F84" s="28">
        <f t="shared" si="18"/>
        <v>0</v>
      </c>
      <c r="G84" s="40">
        <v>46518.31</v>
      </c>
      <c r="H84" s="27">
        <f t="shared" si="24"/>
        <v>0</v>
      </c>
      <c r="I84" s="41">
        <v>46518.31</v>
      </c>
      <c r="J84" s="30">
        <f t="shared" si="22"/>
        <v>51248.540000000008</v>
      </c>
      <c r="K84" s="42">
        <v>97766.85</v>
      </c>
      <c r="L84" s="28">
        <f t="shared" si="20"/>
        <v>0</v>
      </c>
      <c r="M84" s="42">
        <v>97766.85</v>
      </c>
      <c r="N84" s="28">
        <f t="shared" si="23"/>
        <v>0</v>
      </c>
      <c r="O84" s="42">
        <v>97766.85</v>
      </c>
      <c r="P84" s="28">
        <f t="shared" si="25"/>
        <v>0</v>
      </c>
      <c r="Q84" s="42">
        <v>97766.85</v>
      </c>
      <c r="R84" s="31">
        <f t="shared" si="26"/>
        <v>0</v>
      </c>
      <c r="S84" s="40">
        <v>97766.85</v>
      </c>
      <c r="T84" s="32">
        <f t="shared" si="27"/>
        <v>51248.540000000008</v>
      </c>
    </row>
    <row r="85" spans="1:20" ht="175.5" customHeight="1" x14ac:dyDescent="0.25">
      <c r="A85" s="83" t="s">
        <v>169</v>
      </c>
      <c r="B85" s="85" t="s">
        <v>170</v>
      </c>
      <c r="C85" s="40">
        <v>1328970.1499999999</v>
      </c>
      <c r="D85" s="27">
        <f t="shared" si="17"/>
        <v>0</v>
      </c>
      <c r="E85" s="40">
        <v>1328970.1499999999</v>
      </c>
      <c r="F85" s="28">
        <f t="shared" si="18"/>
        <v>92847.420000000158</v>
      </c>
      <c r="G85" s="40">
        <v>1421817.57</v>
      </c>
      <c r="H85" s="27">
        <f t="shared" si="24"/>
        <v>0</v>
      </c>
      <c r="I85" s="41">
        <v>1421817.57</v>
      </c>
      <c r="J85" s="30">
        <f t="shared" si="22"/>
        <v>0</v>
      </c>
      <c r="K85" s="42">
        <v>1421817.57</v>
      </c>
      <c r="L85" s="28">
        <f t="shared" si="20"/>
        <v>0</v>
      </c>
      <c r="M85" s="42">
        <v>1421817.57</v>
      </c>
      <c r="N85" s="28">
        <f t="shared" si="23"/>
        <v>0</v>
      </c>
      <c r="O85" s="42">
        <v>1421817.57</v>
      </c>
      <c r="P85" s="28">
        <f t="shared" si="25"/>
        <v>0</v>
      </c>
      <c r="Q85" s="42">
        <v>1421817.57</v>
      </c>
      <c r="R85" s="31">
        <f t="shared" si="26"/>
        <v>0</v>
      </c>
      <c r="S85" s="40">
        <v>1421817.57</v>
      </c>
      <c r="T85" s="32">
        <f t="shared" si="27"/>
        <v>92847.420000000158</v>
      </c>
    </row>
    <row r="86" spans="1:20" ht="168.75" x14ac:dyDescent="0.25">
      <c r="A86" s="83" t="s">
        <v>171</v>
      </c>
      <c r="B86" s="85" t="s">
        <v>172</v>
      </c>
      <c r="C86" s="40">
        <v>615637.31999999995</v>
      </c>
      <c r="D86" s="27">
        <f t="shared" si="17"/>
        <v>0</v>
      </c>
      <c r="E86" s="40">
        <v>615637.31999999995</v>
      </c>
      <c r="F86" s="28">
        <f t="shared" si="18"/>
        <v>43320.280000000028</v>
      </c>
      <c r="G86" s="40">
        <v>658957.6</v>
      </c>
      <c r="H86" s="27">
        <f t="shared" si="24"/>
        <v>0</v>
      </c>
      <c r="I86" s="41">
        <v>658957.6</v>
      </c>
      <c r="J86" s="30">
        <f t="shared" si="22"/>
        <v>0</v>
      </c>
      <c r="K86" s="42">
        <v>658957.6</v>
      </c>
      <c r="L86" s="28">
        <f t="shared" si="20"/>
        <v>0</v>
      </c>
      <c r="M86" s="42">
        <v>658957.6</v>
      </c>
      <c r="N86" s="28">
        <f t="shared" si="23"/>
        <v>0</v>
      </c>
      <c r="O86" s="42">
        <v>658957.6</v>
      </c>
      <c r="P86" s="28">
        <f t="shared" si="25"/>
        <v>0</v>
      </c>
      <c r="Q86" s="42">
        <v>658957.6</v>
      </c>
      <c r="R86" s="31">
        <f t="shared" si="26"/>
        <v>0</v>
      </c>
      <c r="S86" s="40">
        <v>658957.6</v>
      </c>
      <c r="T86" s="32">
        <f t="shared" si="27"/>
        <v>43320.280000000028</v>
      </c>
    </row>
    <row r="87" spans="1:20" ht="112.5" x14ac:dyDescent="0.25">
      <c r="A87" s="83" t="s">
        <v>173</v>
      </c>
      <c r="B87" s="85" t="s">
        <v>174</v>
      </c>
      <c r="C87" s="40">
        <v>13534.21</v>
      </c>
      <c r="D87" s="27">
        <f t="shared" si="17"/>
        <v>0</v>
      </c>
      <c r="E87" s="40">
        <v>13534.21</v>
      </c>
      <c r="F87" s="28">
        <f t="shared" si="18"/>
        <v>0</v>
      </c>
      <c r="G87" s="40">
        <v>13534.21</v>
      </c>
      <c r="H87" s="27">
        <f t="shared" si="24"/>
        <v>0</v>
      </c>
      <c r="I87" s="41">
        <v>13534.21</v>
      </c>
      <c r="J87" s="30">
        <f t="shared" si="22"/>
        <v>-8694.2099999999991</v>
      </c>
      <c r="K87" s="42">
        <v>4840</v>
      </c>
      <c r="L87" s="28">
        <f t="shared" si="20"/>
        <v>0</v>
      </c>
      <c r="M87" s="42">
        <v>4840</v>
      </c>
      <c r="N87" s="28">
        <f t="shared" si="23"/>
        <v>0</v>
      </c>
      <c r="O87" s="42">
        <v>4840</v>
      </c>
      <c r="P87" s="28">
        <f t="shared" si="25"/>
        <v>0</v>
      </c>
      <c r="Q87" s="42">
        <v>4840</v>
      </c>
      <c r="R87" s="31">
        <f t="shared" si="26"/>
        <v>0</v>
      </c>
      <c r="S87" s="40">
        <v>4840</v>
      </c>
      <c r="T87" s="32">
        <f t="shared" si="27"/>
        <v>-8694.2099999999991</v>
      </c>
    </row>
    <row r="88" spans="1:20" ht="281.25" x14ac:dyDescent="0.25">
      <c r="A88" s="83" t="s">
        <v>175</v>
      </c>
      <c r="B88" s="85" t="s">
        <v>176</v>
      </c>
      <c r="C88" s="40">
        <v>18289966.91</v>
      </c>
      <c r="D88" s="27">
        <f t="shared" si="17"/>
        <v>0</v>
      </c>
      <c r="E88" s="40">
        <v>18289966.91</v>
      </c>
      <c r="F88" s="28">
        <f t="shared" si="18"/>
        <v>0</v>
      </c>
      <c r="G88" s="40">
        <v>18289966.91</v>
      </c>
      <c r="H88" s="27">
        <f t="shared" si="24"/>
        <v>0</v>
      </c>
      <c r="I88" s="41">
        <v>18289966.91</v>
      </c>
      <c r="J88" s="30">
        <f t="shared" si="22"/>
        <v>0</v>
      </c>
      <c r="K88" s="42">
        <v>18289966.91</v>
      </c>
      <c r="L88" s="28">
        <f t="shared" si="20"/>
        <v>0</v>
      </c>
      <c r="M88" s="42">
        <v>18289966.91</v>
      </c>
      <c r="N88" s="28">
        <f t="shared" si="23"/>
        <v>0</v>
      </c>
      <c r="O88" s="42">
        <v>18289966.91</v>
      </c>
      <c r="P88" s="28">
        <f t="shared" si="25"/>
        <v>274349.51000000164</v>
      </c>
      <c r="Q88" s="40">
        <v>18564316.420000002</v>
      </c>
      <c r="R88" s="31">
        <f t="shared" si="26"/>
        <v>0</v>
      </c>
      <c r="S88" s="40">
        <v>18564316.420000002</v>
      </c>
      <c r="T88" s="32">
        <f t="shared" si="27"/>
        <v>274349.51000000164</v>
      </c>
    </row>
    <row r="89" spans="1:20" ht="187.5" x14ac:dyDescent="0.25">
      <c r="A89" s="83" t="s">
        <v>177</v>
      </c>
      <c r="B89" s="85" t="s">
        <v>178</v>
      </c>
      <c r="C89" s="40">
        <v>16147306.689999999</v>
      </c>
      <c r="D89" s="27">
        <f t="shared" si="17"/>
        <v>0</v>
      </c>
      <c r="E89" s="40">
        <v>16147306.689999999</v>
      </c>
      <c r="F89" s="28">
        <f t="shared" si="18"/>
        <v>1120812.459999999</v>
      </c>
      <c r="G89" s="40">
        <v>17268119.149999999</v>
      </c>
      <c r="H89" s="27">
        <f t="shared" si="24"/>
        <v>0</v>
      </c>
      <c r="I89" s="41">
        <v>17268119.149999999</v>
      </c>
      <c r="J89" s="30">
        <f t="shared" si="22"/>
        <v>0</v>
      </c>
      <c r="K89" s="42">
        <v>17268119.149999999</v>
      </c>
      <c r="L89" s="28">
        <f t="shared" si="20"/>
        <v>0</v>
      </c>
      <c r="M89" s="42">
        <v>17268119.149999999</v>
      </c>
      <c r="N89" s="28">
        <f t="shared" si="23"/>
        <v>0</v>
      </c>
      <c r="O89" s="42">
        <v>17268119.149999999</v>
      </c>
      <c r="P89" s="28">
        <f t="shared" si="25"/>
        <v>0</v>
      </c>
      <c r="Q89" s="42">
        <v>17268119.149999999</v>
      </c>
      <c r="R89" s="31">
        <f t="shared" si="26"/>
        <v>0</v>
      </c>
      <c r="S89" s="40">
        <v>17268119.149999999</v>
      </c>
      <c r="T89" s="32">
        <f t="shared" si="27"/>
        <v>1120812.459999999</v>
      </c>
    </row>
    <row r="90" spans="1:20" ht="206.25" x14ac:dyDescent="0.25">
      <c r="A90" s="83" t="s">
        <v>179</v>
      </c>
      <c r="B90" s="85" t="s">
        <v>180</v>
      </c>
      <c r="C90" s="40">
        <v>33000</v>
      </c>
      <c r="D90" s="27">
        <f t="shared" si="17"/>
        <v>0</v>
      </c>
      <c r="E90" s="42">
        <v>33000</v>
      </c>
      <c r="F90" s="28">
        <f t="shared" si="18"/>
        <v>0</v>
      </c>
      <c r="G90" s="40">
        <v>33000</v>
      </c>
      <c r="H90" s="27">
        <f t="shared" si="24"/>
        <v>0</v>
      </c>
      <c r="I90" s="41">
        <v>33000</v>
      </c>
      <c r="J90" s="30">
        <f t="shared" si="22"/>
        <v>0</v>
      </c>
      <c r="K90" s="42">
        <v>33000</v>
      </c>
      <c r="L90" s="28">
        <f t="shared" si="20"/>
        <v>0</v>
      </c>
      <c r="M90" s="42">
        <v>33000</v>
      </c>
      <c r="N90" s="28">
        <f t="shared" si="23"/>
        <v>0</v>
      </c>
      <c r="O90" s="42">
        <v>33000</v>
      </c>
      <c r="P90" s="28">
        <f t="shared" si="25"/>
        <v>0</v>
      </c>
      <c r="Q90" s="42">
        <v>33000</v>
      </c>
      <c r="R90" s="31">
        <f t="shared" si="26"/>
        <v>0</v>
      </c>
      <c r="S90" s="40">
        <v>33000</v>
      </c>
      <c r="T90" s="32">
        <f t="shared" si="27"/>
        <v>0</v>
      </c>
    </row>
    <row r="91" spans="1:20" ht="337.5" x14ac:dyDescent="0.25">
      <c r="A91" s="83" t="s">
        <v>181</v>
      </c>
      <c r="B91" s="85" t="s">
        <v>182</v>
      </c>
      <c r="C91" s="40">
        <v>44743235.740000002</v>
      </c>
      <c r="D91" s="27">
        <f t="shared" si="17"/>
        <v>0</v>
      </c>
      <c r="E91" s="40">
        <v>44743235.740000002</v>
      </c>
      <c r="F91" s="28">
        <f t="shared" si="18"/>
        <v>3326255.2399999946</v>
      </c>
      <c r="G91" s="40">
        <v>48069490.979999997</v>
      </c>
      <c r="H91" s="27">
        <f t="shared" si="24"/>
        <v>0</v>
      </c>
      <c r="I91" s="41">
        <v>48069490.979999997</v>
      </c>
      <c r="J91" s="30">
        <f t="shared" si="22"/>
        <v>9135242.4800000042</v>
      </c>
      <c r="K91" s="42">
        <v>57204733.460000001</v>
      </c>
      <c r="L91" s="28">
        <f t="shared" si="20"/>
        <v>0</v>
      </c>
      <c r="M91" s="42">
        <v>57204733.460000001</v>
      </c>
      <c r="N91" s="28">
        <f t="shared" si="23"/>
        <v>0</v>
      </c>
      <c r="O91" s="42">
        <v>57204733.460000001</v>
      </c>
      <c r="P91" s="28">
        <f t="shared" si="25"/>
        <v>2184392.5399999991</v>
      </c>
      <c r="Q91" s="26">
        <v>59389126</v>
      </c>
      <c r="R91" s="31">
        <f t="shared" si="26"/>
        <v>0</v>
      </c>
      <c r="S91" s="26">
        <v>59389126</v>
      </c>
      <c r="T91" s="32">
        <f t="shared" si="27"/>
        <v>14645890.259999998</v>
      </c>
    </row>
    <row r="92" spans="1:20" ht="409.5" x14ac:dyDescent="0.25">
      <c r="A92" s="83" t="s">
        <v>183</v>
      </c>
      <c r="B92" s="85" t="s">
        <v>184</v>
      </c>
      <c r="C92" s="40">
        <v>153689186.44999999</v>
      </c>
      <c r="D92" s="27">
        <f t="shared" si="17"/>
        <v>0</v>
      </c>
      <c r="E92" s="40">
        <v>153689186.44999999</v>
      </c>
      <c r="F92" s="28">
        <f t="shared" si="18"/>
        <v>9444472.5</v>
      </c>
      <c r="G92" s="40">
        <v>163133658.94999999</v>
      </c>
      <c r="H92" s="27">
        <f t="shared" si="24"/>
        <v>0</v>
      </c>
      <c r="I92" s="41">
        <v>163133658.94999999</v>
      </c>
      <c r="J92" s="30">
        <f t="shared" si="22"/>
        <v>0</v>
      </c>
      <c r="K92" s="42">
        <v>163133658.94999999</v>
      </c>
      <c r="L92" s="28">
        <f t="shared" si="20"/>
        <v>0</v>
      </c>
      <c r="M92" s="42">
        <v>163133658.94999999</v>
      </c>
      <c r="N92" s="28">
        <f t="shared" si="23"/>
        <v>0</v>
      </c>
      <c r="O92" s="42">
        <v>163133658.94999999</v>
      </c>
      <c r="P92" s="28">
        <f t="shared" si="25"/>
        <v>0</v>
      </c>
      <c r="Q92" s="42">
        <v>163133658.94999999</v>
      </c>
      <c r="R92" s="31">
        <f t="shared" si="26"/>
        <v>1515327</v>
      </c>
      <c r="S92" s="26">
        <v>164648985.94999999</v>
      </c>
      <c r="T92" s="32">
        <f t="shared" si="27"/>
        <v>10959799.5</v>
      </c>
    </row>
    <row r="93" spans="1:20" ht="150" x14ac:dyDescent="0.25">
      <c r="A93" s="83" t="s">
        <v>185</v>
      </c>
      <c r="B93" s="85" t="s">
        <v>186</v>
      </c>
      <c r="C93" s="40">
        <v>319102.56</v>
      </c>
      <c r="D93" s="27">
        <f t="shared" si="17"/>
        <v>0</v>
      </c>
      <c r="E93" s="40">
        <v>319102.56</v>
      </c>
      <c r="F93" s="28">
        <f t="shared" si="18"/>
        <v>0</v>
      </c>
      <c r="G93" s="40">
        <v>319102.56</v>
      </c>
      <c r="H93" s="27">
        <f t="shared" si="24"/>
        <v>0</v>
      </c>
      <c r="I93" s="41">
        <v>319102.56</v>
      </c>
      <c r="J93" s="30">
        <f t="shared" si="22"/>
        <v>0</v>
      </c>
      <c r="K93" s="42">
        <v>319102.56</v>
      </c>
      <c r="L93" s="28">
        <f t="shared" si="20"/>
        <v>0</v>
      </c>
      <c r="M93" s="42">
        <v>319102.56</v>
      </c>
      <c r="N93" s="28">
        <f t="shared" si="23"/>
        <v>0</v>
      </c>
      <c r="O93" s="42">
        <v>319102.56</v>
      </c>
      <c r="P93" s="28">
        <f t="shared" si="25"/>
        <v>0</v>
      </c>
      <c r="Q93" s="42">
        <v>319102.56</v>
      </c>
      <c r="R93" s="31">
        <f t="shared" si="26"/>
        <v>0</v>
      </c>
      <c r="S93" s="40">
        <v>319102.56</v>
      </c>
      <c r="T93" s="32">
        <f t="shared" si="27"/>
        <v>0</v>
      </c>
    </row>
    <row r="94" spans="1:20" ht="281.25" x14ac:dyDescent="0.25">
      <c r="A94" s="83" t="s">
        <v>187</v>
      </c>
      <c r="B94" s="85" t="s">
        <v>188</v>
      </c>
      <c r="C94" s="40">
        <v>5992265.1600000001</v>
      </c>
      <c r="D94" s="27">
        <f t="shared" si="17"/>
        <v>0</v>
      </c>
      <c r="E94" s="40">
        <v>5992265.1600000001</v>
      </c>
      <c r="F94" s="28">
        <f t="shared" si="18"/>
        <v>0</v>
      </c>
      <c r="G94" s="40">
        <v>5992265.1600000001</v>
      </c>
      <c r="H94" s="27">
        <f t="shared" si="24"/>
        <v>0</v>
      </c>
      <c r="I94" s="41">
        <v>5992265.1600000001</v>
      </c>
      <c r="J94" s="30">
        <f t="shared" si="22"/>
        <v>1316226.83</v>
      </c>
      <c r="K94" s="42">
        <v>7308491.9900000002</v>
      </c>
      <c r="L94" s="28">
        <f t="shared" si="20"/>
        <v>0</v>
      </c>
      <c r="M94" s="42">
        <v>7308491.9900000002</v>
      </c>
      <c r="N94" s="28">
        <f t="shared" si="23"/>
        <v>0</v>
      </c>
      <c r="O94" s="42">
        <v>7308491.9900000002</v>
      </c>
      <c r="P94" s="28">
        <f t="shared" si="25"/>
        <v>5818.859999999404</v>
      </c>
      <c r="Q94" s="26">
        <v>7314310.8499999996</v>
      </c>
      <c r="R94" s="31">
        <f t="shared" si="26"/>
        <v>105581.86000000034</v>
      </c>
      <c r="S94" s="26">
        <v>7419892.71</v>
      </c>
      <c r="T94" s="32">
        <f t="shared" si="27"/>
        <v>1427627.5499999998</v>
      </c>
    </row>
    <row r="95" spans="1:20" ht="132.75" customHeight="1" x14ac:dyDescent="0.25">
      <c r="A95" s="83" t="s">
        <v>189</v>
      </c>
      <c r="B95" s="85" t="s">
        <v>190</v>
      </c>
      <c r="C95" s="40">
        <v>3915000</v>
      </c>
      <c r="D95" s="27">
        <f t="shared" si="17"/>
        <v>0</v>
      </c>
      <c r="E95" s="40">
        <v>3915000</v>
      </c>
      <c r="F95" s="28">
        <f t="shared" si="18"/>
        <v>-1305000</v>
      </c>
      <c r="G95" s="40">
        <v>2610000</v>
      </c>
      <c r="H95" s="27">
        <f t="shared" si="24"/>
        <v>0</v>
      </c>
      <c r="I95" s="41">
        <v>2610000</v>
      </c>
      <c r="J95" s="30">
        <f t="shared" si="22"/>
        <v>140000</v>
      </c>
      <c r="K95" s="42">
        <v>2750000</v>
      </c>
      <c r="L95" s="28">
        <f t="shared" si="20"/>
        <v>0</v>
      </c>
      <c r="M95" s="42">
        <v>2750000</v>
      </c>
      <c r="N95" s="28">
        <f t="shared" si="23"/>
        <v>0</v>
      </c>
      <c r="O95" s="42">
        <v>2750000</v>
      </c>
      <c r="P95" s="28">
        <f t="shared" si="25"/>
        <v>0</v>
      </c>
      <c r="Q95" s="42">
        <v>2750000</v>
      </c>
      <c r="R95" s="31">
        <f t="shared" si="26"/>
        <v>0</v>
      </c>
      <c r="S95" s="40">
        <v>2750000</v>
      </c>
      <c r="T95" s="32">
        <f t="shared" si="27"/>
        <v>-1165000</v>
      </c>
    </row>
    <row r="96" spans="1:20" ht="194.25" customHeight="1" x14ac:dyDescent="0.25">
      <c r="A96" s="83" t="s">
        <v>191</v>
      </c>
      <c r="B96" s="85" t="s">
        <v>192</v>
      </c>
      <c r="C96" s="40">
        <v>7114012.2999999998</v>
      </c>
      <c r="D96" s="27">
        <f t="shared" si="17"/>
        <v>0</v>
      </c>
      <c r="E96" s="40">
        <v>7114012.2999999998</v>
      </c>
      <c r="F96" s="28">
        <f t="shared" si="18"/>
        <v>0</v>
      </c>
      <c r="G96" s="40">
        <v>7114012.2999999998</v>
      </c>
      <c r="H96" s="27">
        <f t="shared" si="24"/>
        <v>0</v>
      </c>
      <c r="I96" s="41">
        <v>7114012.2999999998</v>
      </c>
      <c r="J96" s="30">
        <f t="shared" si="22"/>
        <v>267120.66999999993</v>
      </c>
      <c r="K96" s="42">
        <v>7381132.9699999997</v>
      </c>
      <c r="L96" s="28">
        <f t="shared" si="20"/>
        <v>5798.1800000006333</v>
      </c>
      <c r="M96" s="28">
        <v>7386931.1500000004</v>
      </c>
      <c r="N96" s="28">
        <f t="shared" si="23"/>
        <v>0</v>
      </c>
      <c r="O96" s="28">
        <v>7386931.1500000004</v>
      </c>
      <c r="P96" s="28">
        <f t="shared" si="25"/>
        <v>60356.649999999441</v>
      </c>
      <c r="Q96" s="26">
        <v>7447287.7999999998</v>
      </c>
      <c r="R96" s="31">
        <f t="shared" si="26"/>
        <v>0</v>
      </c>
      <c r="S96" s="26">
        <v>7447287.7999999998</v>
      </c>
      <c r="T96" s="32">
        <f t="shared" si="27"/>
        <v>333275.5</v>
      </c>
    </row>
    <row r="97" spans="1:20" ht="131.25" x14ac:dyDescent="0.25">
      <c r="A97" s="83" t="s">
        <v>193</v>
      </c>
      <c r="B97" s="85" t="s">
        <v>194</v>
      </c>
      <c r="C97" s="40">
        <v>1906340.82</v>
      </c>
      <c r="D97" s="27">
        <f t="shared" si="17"/>
        <v>0</v>
      </c>
      <c r="E97" s="40">
        <v>1906340.82</v>
      </c>
      <c r="F97" s="28">
        <f t="shared" si="18"/>
        <v>0</v>
      </c>
      <c r="G97" s="40">
        <v>1906340.82</v>
      </c>
      <c r="H97" s="27">
        <f t="shared" si="24"/>
        <v>0</v>
      </c>
      <c r="I97" s="41">
        <v>1906340.82</v>
      </c>
      <c r="J97" s="30">
        <f t="shared" si="22"/>
        <v>95772.5</v>
      </c>
      <c r="K97" s="42">
        <v>2002113.32</v>
      </c>
      <c r="L97" s="28">
        <f t="shared" si="20"/>
        <v>0</v>
      </c>
      <c r="M97" s="42">
        <v>2002113.32</v>
      </c>
      <c r="N97" s="28">
        <f t="shared" si="23"/>
        <v>0</v>
      </c>
      <c r="O97" s="42">
        <v>2002113.32</v>
      </c>
      <c r="P97" s="28">
        <f t="shared" si="25"/>
        <v>0</v>
      </c>
      <c r="Q97" s="42">
        <v>2002113.32</v>
      </c>
      <c r="R97" s="31">
        <f t="shared" si="26"/>
        <v>0</v>
      </c>
      <c r="S97" s="40">
        <v>2002113.32</v>
      </c>
      <c r="T97" s="32">
        <f t="shared" si="27"/>
        <v>95772.5</v>
      </c>
    </row>
    <row r="98" spans="1:20" ht="150" x14ac:dyDescent="0.25">
      <c r="A98" s="83" t="s">
        <v>195</v>
      </c>
      <c r="B98" s="85" t="s">
        <v>196</v>
      </c>
      <c r="C98" s="40">
        <v>268941.53000000003</v>
      </c>
      <c r="D98" s="27">
        <f t="shared" si="17"/>
        <v>0</v>
      </c>
      <c r="E98" s="40">
        <v>268941.53000000003</v>
      </c>
      <c r="F98" s="28">
        <f t="shared" si="18"/>
        <v>0</v>
      </c>
      <c r="G98" s="40">
        <v>268941.53000000003</v>
      </c>
      <c r="H98" s="27">
        <f t="shared" si="24"/>
        <v>0</v>
      </c>
      <c r="I98" s="41">
        <v>268941.53000000003</v>
      </c>
      <c r="J98" s="30">
        <f t="shared" si="22"/>
        <v>0</v>
      </c>
      <c r="K98" s="42">
        <v>268941.53000000003</v>
      </c>
      <c r="L98" s="28">
        <f t="shared" si="20"/>
        <v>0</v>
      </c>
      <c r="M98" s="42">
        <v>268941.53000000003</v>
      </c>
      <c r="N98" s="28">
        <f t="shared" si="23"/>
        <v>0</v>
      </c>
      <c r="O98" s="42">
        <v>268941.53000000003</v>
      </c>
      <c r="P98" s="28">
        <f t="shared" si="25"/>
        <v>-6459.6500000000233</v>
      </c>
      <c r="Q98" s="40">
        <v>262481.88</v>
      </c>
      <c r="R98" s="31">
        <f t="shared" si="26"/>
        <v>0</v>
      </c>
      <c r="S98" s="40">
        <v>262481.88</v>
      </c>
      <c r="T98" s="32">
        <f t="shared" si="27"/>
        <v>-6459.6500000000233</v>
      </c>
    </row>
    <row r="99" spans="1:20" ht="154.5" customHeight="1" x14ac:dyDescent="0.25">
      <c r="A99" s="83" t="s">
        <v>197</v>
      </c>
      <c r="B99" s="85" t="s">
        <v>198</v>
      </c>
      <c r="C99" s="40">
        <v>186225.9</v>
      </c>
      <c r="D99" s="27">
        <f t="shared" si="17"/>
        <v>0</v>
      </c>
      <c r="E99" s="40">
        <v>186225.9</v>
      </c>
      <c r="F99" s="28">
        <f t="shared" si="18"/>
        <v>330759.43000000005</v>
      </c>
      <c r="G99" s="40">
        <v>516985.33</v>
      </c>
      <c r="H99" s="27">
        <f t="shared" si="24"/>
        <v>0</v>
      </c>
      <c r="I99" s="41">
        <v>516985.33</v>
      </c>
      <c r="J99" s="30">
        <f t="shared" si="22"/>
        <v>416923.64999999997</v>
      </c>
      <c r="K99" s="42">
        <v>933908.98</v>
      </c>
      <c r="L99" s="28">
        <f t="shared" si="20"/>
        <v>0</v>
      </c>
      <c r="M99" s="42">
        <v>933908.98</v>
      </c>
      <c r="N99" s="28">
        <f t="shared" si="23"/>
        <v>0</v>
      </c>
      <c r="O99" s="42">
        <v>933908.98</v>
      </c>
      <c r="P99" s="28">
        <f t="shared" si="25"/>
        <v>69988.20000000007</v>
      </c>
      <c r="Q99" s="45">
        <v>1003897.18</v>
      </c>
      <c r="R99" s="31">
        <f t="shared" si="26"/>
        <v>0</v>
      </c>
      <c r="S99" s="45">
        <v>1003897.18</v>
      </c>
      <c r="T99" s="32">
        <f t="shared" si="27"/>
        <v>817671.28</v>
      </c>
    </row>
    <row r="100" spans="1:20" ht="154.5" customHeight="1" x14ac:dyDescent="0.25">
      <c r="A100" s="83" t="s">
        <v>199</v>
      </c>
      <c r="B100" s="85" t="s">
        <v>200</v>
      </c>
      <c r="C100" s="40"/>
      <c r="D100" s="27"/>
      <c r="E100" s="40"/>
      <c r="F100" s="28"/>
      <c r="G100" s="40"/>
      <c r="H100" s="27">
        <f t="shared" si="24"/>
        <v>0</v>
      </c>
      <c r="I100" s="41"/>
      <c r="J100" s="30"/>
      <c r="K100" s="42">
        <v>96663.46</v>
      </c>
      <c r="L100" s="28">
        <f t="shared" si="20"/>
        <v>1650000</v>
      </c>
      <c r="M100" s="42">
        <v>1746663.46</v>
      </c>
      <c r="N100" s="28"/>
      <c r="O100" s="42">
        <v>1746663.46</v>
      </c>
      <c r="P100" s="28">
        <f t="shared" si="25"/>
        <v>14296.969999999972</v>
      </c>
      <c r="Q100" s="45">
        <v>1760960.43</v>
      </c>
      <c r="R100" s="31">
        <f t="shared" si="26"/>
        <v>0</v>
      </c>
      <c r="S100" s="45">
        <v>1760960.43</v>
      </c>
      <c r="T100" s="32">
        <f t="shared" si="27"/>
        <v>1760960.43</v>
      </c>
    </row>
    <row r="101" spans="1:20" ht="168.75" x14ac:dyDescent="0.25">
      <c r="A101" s="83" t="s">
        <v>201</v>
      </c>
      <c r="B101" s="85" t="s">
        <v>202</v>
      </c>
      <c r="C101" s="40">
        <v>4433621.5</v>
      </c>
      <c r="D101" s="27">
        <f t="shared" si="17"/>
        <v>0</v>
      </c>
      <c r="E101" s="40">
        <v>4433621.5</v>
      </c>
      <c r="F101" s="28">
        <f t="shared" si="18"/>
        <v>0</v>
      </c>
      <c r="G101" s="40">
        <v>4433621.5</v>
      </c>
      <c r="H101" s="27">
        <f t="shared" si="24"/>
        <v>0</v>
      </c>
      <c r="I101" s="41">
        <v>4433621.5</v>
      </c>
      <c r="J101" s="30">
        <f t="shared" si="22"/>
        <v>0</v>
      </c>
      <c r="K101" s="42">
        <v>4433621.5</v>
      </c>
      <c r="L101" s="28">
        <f t="shared" si="20"/>
        <v>0</v>
      </c>
      <c r="M101" s="42">
        <v>4433621.5</v>
      </c>
      <c r="N101" s="28">
        <f t="shared" si="23"/>
        <v>0</v>
      </c>
      <c r="O101" s="42">
        <v>4433621.5</v>
      </c>
      <c r="P101" s="28">
        <f t="shared" si="25"/>
        <v>111.65000000037253</v>
      </c>
      <c r="Q101" s="45">
        <v>4433733.1500000004</v>
      </c>
      <c r="R101" s="31">
        <f t="shared" si="26"/>
        <v>0</v>
      </c>
      <c r="S101" s="45">
        <v>4433733.1500000004</v>
      </c>
      <c r="T101" s="32">
        <f t="shared" si="27"/>
        <v>111.65000000037253</v>
      </c>
    </row>
    <row r="102" spans="1:20" ht="187.5" x14ac:dyDescent="0.25">
      <c r="A102" s="83" t="s">
        <v>203</v>
      </c>
      <c r="B102" s="85" t="s">
        <v>204</v>
      </c>
      <c r="C102" s="40">
        <v>4433621.5</v>
      </c>
      <c r="D102" s="27">
        <f t="shared" si="17"/>
        <v>0</v>
      </c>
      <c r="E102" s="40">
        <v>4433621.5</v>
      </c>
      <c r="F102" s="28">
        <f t="shared" si="18"/>
        <v>0</v>
      </c>
      <c r="G102" s="40">
        <v>4433621.5</v>
      </c>
      <c r="H102" s="27">
        <f t="shared" si="24"/>
        <v>0</v>
      </c>
      <c r="I102" s="41">
        <v>4433621.5</v>
      </c>
      <c r="J102" s="30">
        <f t="shared" si="22"/>
        <v>0</v>
      </c>
      <c r="K102" s="42">
        <v>4433621.5</v>
      </c>
      <c r="L102" s="28">
        <f t="shared" si="20"/>
        <v>0</v>
      </c>
      <c r="M102" s="42">
        <v>4433621.5</v>
      </c>
      <c r="N102" s="28">
        <f t="shared" si="23"/>
        <v>0</v>
      </c>
      <c r="O102" s="42">
        <v>4433621.5</v>
      </c>
      <c r="P102" s="28">
        <f t="shared" si="25"/>
        <v>111.65000000037253</v>
      </c>
      <c r="Q102" s="45">
        <v>4433733.1500000004</v>
      </c>
      <c r="R102" s="31">
        <f t="shared" si="26"/>
        <v>0</v>
      </c>
      <c r="S102" s="45">
        <v>4433733.1500000004</v>
      </c>
      <c r="T102" s="32">
        <f t="shared" si="27"/>
        <v>111.65000000037253</v>
      </c>
    </row>
    <row r="103" spans="1:20" ht="150" x14ac:dyDescent="0.25">
      <c r="A103" s="83" t="s">
        <v>205</v>
      </c>
      <c r="B103" s="85" t="s">
        <v>206</v>
      </c>
      <c r="C103" s="40">
        <v>26277034.309999999</v>
      </c>
      <c r="D103" s="27">
        <f t="shared" si="17"/>
        <v>0</v>
      </c>
      <c r="E103" s="40">
        <v>26277034.309999999</v>
      </c>
      <c r="F103" s="28">
        <f t="shared" si="18"/>
        <v>0</v>
      </c>
      <c r="G103" s="40">
        <v>26277034.309999999</v>
      </c>
      <c r="H103" s="27">
        <f t="shared" si="24"/>
        <v>0</v>
      </c>
      <c r="I103" s="41">
        <v>26277034.309999999</v>
      </c>
      <c r="J103" s="30">
        <f t="shared" si="22"/>
        <v>0</v>
      </c>
      <c r="K103" s="42">
        <v>26277034.309999999</v>
      </c>
      <c r="L103" s="28">
        <f t="shared" si="20"/>
        <v>0</v>
      </c>
      <c r="M103" s="42">
        <v>26277034.309999999</v>
      </c>
      <c r="N103" s="28">
        <f t="shared" si="23"/>
        <v>0</v>
      </c>
      <c r="O103" s="42">
        <v>26277034.309999999</v>
      </c>
      <c r="P103" s="28">
        <f t="shared" si="25"/>
        <v>-17495432.280000001</v>
      </c>
      <c r="Q103" s="45">
        <v>8781602.0299999993</v>
      </c>
      <c r="R103" s="31">
        <f t="shared" si="26"/>
        <v>29473</v>
      </c>
      <c r="S103" s="26">
        <v>8811075.0299999993</v>
      </c>
      <c r="T103" s="32">
        <f t="shared" si="27"/>
        <v>-17465959.280000001</v>
      </c>
    </row>
    <row r="104" spans="1:20" ht="150" x14ac:dyDescent="0.25">
      <c r="A104" s="83" t="s">
        <v>207</v>
      </c>
      <c r="B104" s="85" t="s">
        <v>208</v>
      </c>
      <c r="C104" s="40">
        <v>26277034.309999999</v>
      </c>
      <c r="D104" s="27">
        <f t="shared" si="17"/>
        <v>0</v>
      </c>
      <c r="E104" s="40">
        <v>26277034.309999999</v>
      </c>
      <c r="F104" s="28">
        <f t="shared" si="18"/>
        <v>0</v>
      </c>
      <c r="G104" s="40">
        <v>26277034.309999999</v>
      </c>
      <c r="H104" s="27">
        <f t="shared" si="24"/>
        <v>0</v>
      </c>
      <c r="I104" s="41">
        <v>26277034.309999999</v>
      </c>
      <c r="J104" s="30">
        <f t="shared" si="22"/>
        <v>0</v>
      </c>
      <c r="K104" s="42">
        <v>26277034.309999999</v>
      </c>
      <c r="L104" s="28">
        <f t="shared" si="20"/>
        <v>0</v>
      </c>
      <c r="M104" s="42">
        <v>26277034.309999999</v>
      </c>
      <c r="N104" s="28">
        <f t="shared" si="23"/>
        <v>0</v>
      </c>
      <c r="O104" s="42">
        <v>26277034.309999999</v>
      </c>
      <c r="P104" s="28">
        <f t="shared" si="25"/>
        <v>-17495432.280000001</v>
      </c>
      <c r="Q104" s="45">
        <v>8781602.0299999993</v>
      </c>
      <c r="R104" s="31">
        <f t="shared" si="26"/>
        <v>29473</v>
      </c>
      <c r="S104" s="26">
        <v>8811075.0299999993</v>
      </c>
      <c r="T104" s="32">
        <f t="shared" si="27"/>
        <v>-17465959.280000001</v>
      </c>
    </row>
    <row r="105" spans="1:20" ht="112.5" x14ac:dyDescent="0.25">
      <c r="A105" s="83" t="s">
        <v>209</v>
      </c>
      <c r="B105" s="85" t="s">
        <v>210</v>
      </c>
      <c r="C105" s="40">
        <v>1425440</v>
      </c>
      <c r="D105" s="27">
        <f t="shared" si="17"/>
        <v>0</v>
      </c>
      <c r="E105" s="40">
        <v>1425440</v>
      </c>
      <c r="F105" s="28">
        <f t="shared" si="18"/>
        <v>0</v>
      </c>
      <c r="G105" s="40">
        <v>1425440</v>
      </c>
      <c r="H105" s="27">
        <f t="shared" si="24"/>
        <v>0</v>
      </c>
      <c r="I105" s="41">
        <v>1425440</v>
      </c>
      <c r="J105" s="30">
        <f t="shared" si="22"/>
        <v>0</v>
      </c>
      <c r="K105" s="42">
        <v>1425440</v>
      </c>
      <c r="L105" s="28">
        <f t="shared" si="20"/>
        <v>0</v>
      </c>
      <c r="M105" s="42">
        <v>1425440</v>
      </c>
      <c r="N105" s="28">
        <f t="shared" si="23"/>
        <v>0</v>
      </c>
      <c r="O105" s="42">
        <v>1425440</v>
      </c>
      <c r="P105" s="28">
        <f t="shared" si="25"/>
        <v>1836.7299999999814</v>
      </c>
      <c r="Q105" s="40">
        <v>1427276.73</v>
      </c>
      <c r="R105" s="31">
        <f t="shared" si="26"/>
        <v>0</v>
      </c>
      <c r="S105" s="40">
        <v>1427276.73</v>
      </c>
      <c r="T105" s="32">
        <f t="shared" si="27"/>
        <v>1836.7299999999814</v>
      </c>
    </row>
    <row r="106" spans="1:20" ht="131.25" x14ac:dyDescent="0.25">
      <c r="A106" s="83" t="s">
        <v>211</v>
      </c>
      <c r="B106" s="85" t="s">
        <v>212</v>
      </c>
      <c r="C106" s="40">
        <v>1425440</v>
      </c>
      <c r="D106" s="27">
        <f t="shared" si="17"/>
        <v>0</v>
      </c>
      <c r="E106" s="40">
        <v>1425440</v>
      </c>
      <c r="F106" s="28">
        <f t="shared" si="18"/>
        <v>0</v>
      </c>
      <c r="G106" s="40">
        <v>1425440</v>
      </c>
      <c r="H106" s="27">
        <f t="shared" si="24"/>
        <v>0</v>
      </c>
      <c r="I106" s="41">
        <v>1425440</v>
      </c>
      <c r="J106" s="30">
        <f t="shared" si="22"/>
        <v>0</v>
      </c>
      <c r="K106" s="42">
        <v>1425440</v>
      </c>
      <c r="L106" s="28">
        <f t="shared" si="20"/>
        <v>0</v>
      </c>
      <c r="M106" s="42">
        <v>1425440</v>
      </c>
      <c r="N106" s="28">
        <f t="shared" si="23"/>
        <v>0</v>
      </c>
      <c r="O106" s="42">
        <v>1425440</v>
      </c>
      <c r="P106" s="28">
        <f t="shared" si="25"/>
        <v>1836.7299999999814</v>
      </c>
      <c r="Q106" s="40">
        <v>1427276.73</v>
      </c>
      <c r="R106" s="31">
        <f t="shared" si="26"/>
        <v>0</v>
      </c>
      <c r="S106" s="40">
        <v>1427276.73</v>
      </c>
      <c r="T106" s="32">
        <f t="shared" si="27"/>
        <v>1836.7299999999814</v>
      </c>
    </row>
    <row r="107" spans="1:20" ht="131.25" x14ac:dyDescent="0.25">
      <c r="A107" s="83" t="s">
        <v>213</v>
      </c>
      <c r="B107" s="85" t="s">
        <v>214</v>
      </c>
      <c r="C107" s="40">
        <v>6328.3</v>
      </c>
      <c r="D107" s="27">
        <f t="shared" si="17"/>
        <v>0</v>
      </c>
      <c r="E107" s="40">
        <v>6328.3</v>
      </c>
      <c r="F107" s="28">
        <f t="shared" si="18"/>
        <v>0</v>
      </c>
      <c r="G107" s="40">
        <v>6328.3</v>
      </c>
      <c r="H107" s="27">
        <f t="shared" si="24"/>
        <v>0</v>
      </c>
      <c r="I107" s="41">
        <v>6328.3</v>
      </c>
      <c r="J107" s="30">
        <f t="shared" si="22"/>
        <v>0</v>
      </c>
      <c r="K107" s="42">
        <v>6328.3</v>
      </c>
      <c r="L107" s="28">
        <f t="shared" si="20"/>
        <v>0</v>
      </c>
      <c r="M107" s="42">
        <v>6328.3</v>
      </c>
      <c r="N107" s="28">
        <f t="shared" si="23"/>
        <v>0</v>
      </c>
      <c r="O107" s="42">
        <v>6328.3</v>
      </c>
      <c r="P107" s="28">
        <f t="shared" si="25"/>
        <v>0</v>
      </c>
      <c r="Q107" s="42">
        <v>6328.3</v>
      </c>
      <c r="R107" s="31">
        <f t="shared" si="26"/>
        <v>0</v>
      </c>
      <c r="S107" s="40">
        <v>6328.3</v>
      </c>
      <c r="T107" s="32">
        <f t="shared" si="27"/>
        <v>0</v>
      </c>
    </row>
    <row r="108" spans="1:20" ht="150" x14ac:dyDescent="0.25">
      <c r="A108" s="83" t="s">
        <v>215</v>
      </c>
      <c r="B108" s="85" t="s">
        <v>216</v>
      </c>
      <c r="C108" s="40">
        <v>6328.3</v>
      </c>
      <c r="D108" s="27">
        <f t="shared" si="17"/>
        <v>0</v>
      </c>
      <c r="E108" s="40">
        <v>6328.3</v>
      </c>
      <c r="F108" s="28">
        <f t="shared" si="18"/>
        <v>0</v>
      </c>
      <c r="G108" s="40">
        <v>6328.3</v>
      </c>
      <c r="H108" s="27">
        <f t="shared" si="24"/>
        <v>0</v>
      </c>
      <c r="I108" s="41">
        <v>6328.3</v>
      </c>
      <c r="J108" s="30">
        <f t="shared" si="22"/>
        <v>0</v>
      </c>
      <c r="K108" s="42">
        <v>6328.3</v>
      </c>
      <c r="L108" s="28">
        <f t="shared" si="20"/>
        <v>0</v>
      </c>
      <c r="M108" s="42">
        <v>6328.3</v>
      </c>
      <c r="N108" s="28">
        <f t="shared" si="23"/>
        <v>0</v>
      </c>
      <c r="O108" s="42">
        <v>6328.3</v>
      </c>
      <c r="P108" s="28">
        <f t="shared" si="25"/>
        <v>0</v>
      </c>
      <c r="Q108" s="42">
        <v>6328.3</v>
      </c>
      <c r="R108" s="31">
        <f t="shared" si="26"/>
        <v>0</v>
      </c>
      <c r="S108" s="40">
        <v>6328.3</v>
      </c>
      <c r="T108" s="32">
        <f t="shared" si="27"/>
        <v>0</v>
      </c>
    </row>
    <row r="109" spans="1:20" ht="168.75" x14ac:dyDescent="0.25">
      <c r="A109" s="83" t="s">
        <v>217</v>
      </c>
      <c r="B109" s="85" t="s">
        <v>218</v>
      </c>
      <c r="C109" s="40">
        <v>3387892.54</v>
      </c>
      <c r="D109" s="27">
        <f t="shared" si="17"/>
        <v>0</v>
      </c>
      <c r="E109" s="40">
        <v>3387892.54</v>
      </c>
      <c r="F109" s="28">
        <f t="shared" si="18"/>
        <v>285548.91000000015</v>
      </c>
      <c r="G109" s="40">
        <v>3673441.45</v>
      </c>
      <c r="H109" s="27">
        <f t="shared" si="24"/>
        <v>0</v>
      </c>
      <c r="I109" s="41">
        <v>3673441.45</v>
      </c>
      <c r="J109" s="30">
        <f t="shared" si="22"/>
        <v>0</v>
      </c>
      <c r="K109" s="42">
        <v>3673441.45</v>
      </c>
      <c r="L109" s="28">
        <f t="shared" si="20"/>
        <v>0</v>
      </c>
      <c r="M109" s="42">
        <v>3673441.45</v>
      </c>
      <c r="N109" s="28">
        <f t="shared" si="23"/>
        <v>0</v>
      </c>
      <c r="O109" s="42">
        <v>3673441.45</v>
      </c>
      <c r="P109" s="28">
        <f t="shared" si="25"/>
        <v>0</v>
      </c>
      <c r="Q109" s="42">
        <v>3673441.45</v>
      </c>
      <c r="R109" s="31">
        <f t="shared" si="26"/>
        <v>0</v>
      </c>
      <c r="S109" s="40">
        <v>3673441.45</v>
      </c>
      <c r="T109" s="32">
        <f t="shared" si="27"/>
        <v>285548.91000000015</v>
      </c>
    </row>
    <row r="110" spans="1:20" ht="187.5" x14ac:dyDescent="0.25">
      <c r="A110" s="83" t="s">
        <v>219</v>
      </c>
      <c r="B110" s="85" t="s">
        <v>220</v>
      </c>
      <c r="C110" s="40">
        <v>3387892.54</v>
      </c>
      <c r="D110" s="27">
        <f t="shared" si="17"/>
        <v>0</v>
      </c>
      <c r="E110" s="40">
        <v>3387892.54</v>
      </c>
      <c r="F110" s="28">
        <f t="shared" si="18"/>
        <v>285548.91000000015</v>
      </c>
      <c r="G110" s="40">
        <v>3673441.45</v>
      </c>
      <c r="H110" s="27">
        <f t="shared" si="24"/>
        <v>0</v>
      </c>
      <c r="I110" s="41">
        <v>3673441.45</v>
      </c>
      <c r="J110" s="30">
        <f t="shared" si="22"/>
        <v>0</v>
      </c>
      <c r="K110" s="42">
        <v>3673441.45</v>
      </c>
      <c r="L110" s="28">
        <f t="shared" si="20"/>
        <v>0</v>
      </c>
      <c r="M110" s="42">
        <v>3673441.45</v>
      </c>
      <c r="N110" s="28">
        <f t="shared" si="23"/>
        <v>0</v>
      </c>
      <c r="O110" s="42">
        <v>3673441.45</v>
      </c>
      <c r="P110" s="28">
        <f t="shared" si="25"/>
        <v>0</v>
      </c>
      <c r="Q110" s="42">
        <v>3673441.45</v>
      </c>
      <c r="R110" s="31">
        <f t="shared" si="26"/>
        <v>0</v>
      </c>
      <c r="S110" s="40">
        <v>3673441.45</v>
      </c>
      <c r="T110" s="32">
        <f t="shared" si="27"/>
        <v>285548.91000000015</v>
      </c>
    </row>
    <row r="111" spans="1:20" ht="75" customHeight="1" x14ac:dyDescent="0.25">
      <c r="A111" s="83" t="s">
        <v>221</v>
      </c>
      <c r="B111" s="85" t="s">
        <v>222</v>
      </c>
      <c r="C111" s="40">
        <v>2908714.86</v>
      </c>
      <c r="D111" s="27">
        <f t="shared" si="17"/>
        <v>0</v>
      </c>
      <c r="E111" s="40">
        <v>2908714.86</v>
      </c>
      <c r="F111" s="28">
        <f t="shared" si="18"/>
        <v>0</v>
      </c>
      <c r="G111" s="26">
        <v>2908714.86</v>
      </c>
      <c r="H111" s="27">
        <f t="shared" si="24"/>
        <v>0</v>
      </c>
      <c r="I111" s="29">
        <v>2908714.86</v>
      </c>
      <c r="J111" s="30">
        <f t="shared" si="22"/>
        <v>0</v>
      </c>
      <c r="K111" s="28">
        <v>2908714.86</v>
      </c>
      <c r="L111" s="28">
        <f t="shared" si="20"/>
        <v>0</v>
      </c>
      <c r="M111" s="28">
        <v>2908714.86</v>
      </c>
      <c r="N111" s="28">
        <f t="shared" si="23"/>
        <v>0</v>
      </c>
      <c r="O111" s="28">
        <v>2908714.86</v>
      </c>
      <c r="P111" s="28">
        <f t="shared" si="25"/>
        <v>0</v>
      </c>
      <c r="Q111" s="28">
        <v>2908714.86</v>
      </c>
      <c r="R111" s="31">
        <f t="shared" si="26"/>
        <v>0</v>
      </c>
      <c r="S111" s="26">
        <v>2908714.86</v>
      </c>
      <c r="T111" s="32">
        <f t="shared" si="27"/>
        <v>0</v>
      </c>
    </row>
    <row r="112" spans="1:20" ht="150" x14ac:dyDescent="0.25">
      <c r="A112" s="83" t="s">
        <v>223</v>
      </c>
      <c r="B112" s="85" t="s">
        <v>224</v>
      </c>
      <c r="C112" s="40">
        <v>2908714.86</v>
      </c>
      <c r="D112" s="27">
        <f t="shared" si="17"/>
        <v>0</v>
      </c>
      <c r="E112" s="40">
        <v>2908714.86</v>
      </c>
      <c r="F112" s="28">
        <f t="shared" si="18"/>
        <v>0</v>
      </c>
      <c r="G112" s="26">
        <v>2908714.86</v>
      </c>
      <c r="H112" s="27">
        <f t="shared" si="24"/>
        <v>0</v>
      </c>
      <c r="I112" s="29">
        <v>2908714.86</v>
      </c>
      <c r="J112" s="30">
        <f t="shared" si="22"/>
        <v>0</v>
      </c>
      <c r="K112" s="28">
        <v>2908714.86</v>
      </c>
      <c r="L112" s="28">
        <f t="shared" si="20"/>
        <v>0</v>
      </c>
      <c r="M112" s="28">
        <v>2908714.86</v>
      </c>
      <c r="N112" s="28">
        <f t="shared" si="23"/>
        <v>0</v>
      </c>
      <c r="O112" s="28">
        <v>2908714.86</v>
      </c>
      <c r="P112" s="28">
        <f t="shared" si="25"/>
        <v>0</v>
      </c>
      <c r="Q112" s="28">
        <v>2908714.86</v>
      </c>
      <c r="R112" s="31">
        <f t="shared" si="26"/>
        <v>0</v>
      </c>
      <c r="S112" s="26">
        <v>2908714.86</v>
      </c>
      <c r="T112" s="32">
        <f t="shared" si="27"/>
        <v>0</v>
      </c>
    </row>
    <row r="113" spans="1:20" ht="56.25" x14ac:dyDescent="0.25">
      <c r="A113" s="83" t="s">
        <v>225</v>
      </c>
      <c r="B113" s="85" t="s">
        <v>226</v>
      </c>
      <c r="C113" s="40">
        <v>12778694.99</v>
      </c>
      <c r="D113" s="27">
        <f t="shared" si="17"/>
        <v>0</v>
      </c>
      <c r="E113" s="40">
        <v>12778694.99</v>
      </c>
      <c r="F113" s="28">
        <f t="shared" si="18"/>
        <v>0</v>
      </c>
      <c r="G113" s="40">
        <v>12778694.99</v>
      </c>
      <c r="H113" s="27">
        <f t="shared" si="24"/>
        <v>0</v>
      </c>
      <c r="I113" s="41">
        <v>12778694.99</v>
      </c>
      <c r="J113" s="30">
        <f t="shared" si="22"/>
        <v>0</v>
      </c>
      <c r="K113" s="42">
        <v>12778694.99</v>
      </c>
      <c r="L113" s="28">
        <f t="shared" si="20"/>
        <v>0</v>
      </c>
      <c r="M113" s="42">
        <v>12778694.99</v>
      </c>
      <c r="N113" s="28">
        <f t="shared" si="23"/>
        <v>0</v>
      </c>
      <c r="O113" s="42">
        <v>12778694.99</v>
      </c>
      <c r="P113" s="28">
        <f t="shared" si="25"/>
        <v>2753805.01</v>
      </c>
      <c r="Q113" s="26">
        <v>15532500</v>
      </c>
      <c r="R113" s="31">
        <f t="shared" si="26"/>
        <v>817500</v>
      </c>
      <c r="S113" s="26">
        <v>16350000</v>
      </c>
      <c r="T113" s="32">
        <f t="shared" si="27"/>
        <v>3571305.01</v>
      </c>
    </row>
    <row r="114" spans="1:20" ht="75" x14ac:dyDescent="0.25">
      <c r="A114" s="83" t="s">
        <v>227</v>
      </c>
      <c r="B114" s="85" t="s">
        <v>228</v>
      </c>
      <c r="C114" s="40">
        <v>12778694.99</v>
      </c>
      <c r="D114" s="27">
        <f t="shared" si="17"/>
        <v>0</v>
      </c>
      <c r="E114" s="40">
        <v>12778694.99</v>
      </c>
      <c r="F114" s="28">
        <f t="shared" si="18"/>
        <v>0</v>
      </c>
      <c r="G114" s="40">
        <v>12778694.99</v>
      </c>
      <c r="H114" s="27">
        <f t="shared" si="24"/>
        <v>0</v>
      </c>
      <c r="I114" s="41">
        <v>12778694.99</v>
      </c>
      <c r="J114" s="30">
        <f t="shared" si="22"/>
        <v>0</v>
      </c>
      <c r="K114" s="42">
        <v>12778694.99</v>
      </c>
      <c r="L114" s="28">
        <f t="shared" si="20"/>
        <v>0</v>
      </c>
      <c r="M114" s="42">
        <v>12778694.99</v>
      </c>
      <c r="N114" s="28">
        <f t="shared" si="23"/>
        <v>0</v>
      </c>
      <c r="O114" s="42">
        <v>12778694.99</v>
      </c>
      <c r="P114" s="28">
        <f t="shared" si="25"/>
        <v>2753805.01</v>
      </c>
      <c r="Q114" s="26">
        <v>15532500</v>
      </c>
      <c r="R114" s="31">
        <f t="shared" si="26"/>
        <v>817500</v>
      </c>
      <c r="S114" s="26">
        <v>16350000</v>
      </c>
      <c r="T114" s="32">
        <f t="shared" si="27"/>
        <v>3571305.01</v>
      </c>
    </row>
    <row r="115" spans="1:20" ht="262.5" x14ac:dyDescent="0.25">
      <c r="A115" s="83" t="s">
        <v>229</v>
      </c>
      <c r="B115" s="85" t="s">
        <v>230</v>
      </c>
      <c r="C115" s="40">
        <v>14917014</v>
      </c>
      <c r="D115" s="27">
        <f t="shared" si="17"/>
        <v>0</v>
      </c>
      <c r="E115" s="40">
        <v>14917014</v>
      </c>
      <c r="F115" s="28">
        <f t="shared" si="18"/>
        <v>-222642</v>
      </c>
      <c r="G115" s="40">
        <v>14694372</v>
      </c>
      <c r="H115" s="27">
        <f t="shared" si="24"/>
        <v>0</v>
      </c>
      <c r="I115" s="41">
        <v>14694372</v>
      </c>
      <c r="J115" s="30">
        <f t="shared" si="22"/>
        <v>2553837.4600000009</v>
      </c>
      <c r="K115" s="42">
        <v>17248209.460000001</v>
      </c>
      <c r="L115" s="28">
        <f t="shared" si="20"/>
        <v>0</v>
      </c>
      <c r="M115" s="42">
        <v>17248209.460000001</v>
      </c>
      <c r="N115" s="28">
        <f t="shared" si="23"/>
        <v>0</v>
      </c>
      <c r="O115" s="42">
        <v>17248209.460000001</v>
      </c>
      <c r="P115" s="28">
        <f t="shared" si="25"/>
        <v>5288111.0099999979</v>
      </c>
      <c r="Q115" s="26">
        <v>22536320.469999999</v>
      </c>
      <c r="R115" s="31">
        <f t="shared" si="26"/>
        <v>3779303.1099999994</v>
      </c>
      <c r="S115" s="26">
        <v>26315623.579999998</v>
      </c>
      <c r="T115" s="32">
        <f t="shared" si="27"/>
        <v>11398609.579999998</v>
      </c>
    </row>
    <row r="116" spans="1:20" ht="262.5" x14ac:dyDescent="0.25">
      <c r="A116" s="83" t="s">
        <v>231</v>
      </c>
      <c r="B116" s="85" t="s">
        <v>232</v>
      </c>
      <c r="C116" s="40">
        <v>14917014</v>
      </c>
      <c r="D116" s="27">
        <f t="shared" si="17"/>
        <v>0</v>
      </c>
      <c r="E116" s="40">
        <v>14917014</v>
      </c>
      <c r="F116" s="28">
        <f t="shared" si="18"/>
        <v>-222642</v>
      </c>
      <c r="G116" s="40">
        <v>14694372</v>
      </c>
      <c r="H116" s="27">
        <f t="shared" si="24"/>
        <v>0</v>
      </c>
      <c r="I116" s="41">
        <v>14694372</v>
      </c>
      <c r="J116" s="30">
        <f t="shared" si="22"/>
        <v>2553837.4600000009</v>
      </c>
      <c r="K116" s="42">
        <v>17248209.460000001</v>
      </c>
      <c r="L116" s="28">
        <f t="shared" si="20"/>
        <v>0</v>
      </c>
      <c r="M116" s="42">
        <v>17248209.460000001</v>
      </c>
      <c r="N116" s="28">
        <f t="shared" si="23"/>
        <v>0</v>
      </c>
      <c r="O116" s="42">
        <v>17248209.460000001</v>
      </c>
      <c r="P116" s="28">
        <f t="shared" si="25"/>
        <v>5288111.0099999979</v>
      </c>
      <c r="Q116" s="26">
        <v>22536320.469999999</v>
      </c>
      <c r="R116" s="31">
        <f t="shared" si="26"/>
        <v>3779303.1099999994</v>
      </c>
      <c r="S116" s="26">
        <v>26315623.579999998</v>
      </c>
      <c r="T116" s="32">
        <f t="shared" si="27"/>
        <v>11398609.579999998</v>
      </c>
    </row>
    <row r="117" spans="1:20" ht="112.5" x14ac:dyDescent="0.25">
      <c r="A117" s="83" t="s">
        <v>233</v>
      </c>
      <c r="B117" s="85" t="s">
        <v>234</v>
      </c>
      <c r="C117" s="40">
        <v>9070613</v>
      </c>
      <c r="D117" s="27">
        <f t="shared" si="17"/>
        <v>0</v>
      </c>
      <c r="E117" s="40">
        <v>9070613</v>
      </c>
      <c r="F117" s="28">
        <f t="shared" si="18"/>
        <v>0</v>
      </c>
      <c r="G117" s="40">
        <v>9070613</v>
      </c>
      <c r="H117" s="27">
        <f t="shared" si="24"/>
        <v>0</v>
      </c>
      <c r="I117" s="41">
        <v>9070613</v>
      </c>
      <c r="J117" s="30">
        <f t="shared" si="22"/>
        <v>1348308</v>
      </c>
      <c r="K117" s="42">
        <v>10418921</v>
      </c>
      <c r="L117" s="28">
        <f t="shared" si="20"/>
        <v>877312</v>
      </c>
      <c r="M117" s="42">
        <v>11296233</v>
      </c>
      <c r="N117" s="28">
        <f t="shared" si="23"/>
        <v>0</v>
      </c>
      <c r="O117" s="42">
        <v>11296233</v>
      </c>
      <c r="P117" s="28">
        <f t="shared" si="25"/>
        <v>1139754</v>
      </c>
      <c r="Q117" s="26">
        <v>12435987</v>
      </c>
      <c r="R117" s="31">
        <f t="shared" si="26"/>
        <v>244076</v>
      </c>
      <c r="S117" s="26">
        <v>12680063</v>
      </c>
      <c r="T117" s="32">
        <f t="shared" si="27"/>
        <v>3609450</v>
      </c>
    </row>
    <row r="118" spans="1:20" ht="112.5" x14ac:dyDescent="0.25">
      <c r="A118" s="83" t="s">
        <v>235</v>
      </c>
      <c r="B118" s="85" t="s">
        <v>236</v>
      </c>
      <c r="C118" s="40">
        <v>9070613</v>
      </c>
      <c r="D118" s="27">
        <f t="shared" si="17"/>
        <v>0</v>
      </c>
      <c r="E118" s="40">
        <v>9070613</v>
      </c>
      <c r="F118" s="28">
        <f t="shared" si="18"/>
        <v>0</v>
      </c>
      <c r="G118" s="40">
        <v>9070613</v>
      </c>
      <c r="H118" s="27">
        <f t="shared" si="24"/>
        <v>0</v>
      </c>
      <c r="I118" s="41">
        <v>9070613</v>
      </c>
      <c r="J118" s="30">
        <f t="shared" si="22"/>
        <v>1348308</v>
      </c>
      <c r="K118" s="42">
        <v>10418921</v>
      </c>
      <c r="L118" s="28">
        <f t="shared" si="20"/>
        <v>877312</v>
      </c>
      <c r="M118" s="42">
        <v>11296233</v>
      </c>
      <c r="N118" s="28">
        <f t="shared" si="23"/>
        <v>0</v>
      </c>
      <c r="O118" s="42">
        <v>11296233</v>
      </c>
      <c r="P118" s="28">
        <f t="shared" si="25"/>
        <v>1139754</v>
      </c>
      <c r="Q118" s="26">
        <v>12435987</v>
      </c>
      <c r="R118" s="31">
        <f t="shared" si="26"/>
        <v>244076</v>
      </c>
      <c r="S118" s="26">
        <v>12680063</v>
      </c>
      <c r="T118" s="32">
        <f t="shared" si="27"/>
        <v>3609450</v>
      </c>
    </row>
    <row r="119" spans="1:20" ht="90" customHeight="1" x14ac:dyDescent="0.25">
      <c r="A119" s="83" t="s">
        <v>237</v>
      </c>
      <c r="B119" s="85" t="s">
        <v>238</v>
      </c>
      <c r="C119" s="40">
        <v>345795.65</v>
      </c>
      <c r="D119" s="27">
        <f t="shared" si="17"/>
        <v>0</v>
      </c>
      <c r="E119" s="40">
        <v>345795.65</v>
      </c>
      <c r="F119" s="28">
        <f t="shared" si="18"/>
        <v>0</v>
      </c>
      <c r="G119" s="40">
        <v>345795.65</v>
      </c>
      <c r="H119" s="27">
        <f t="shared" si="24"/>
        <v>0</v>
      </c>
      <c r="I119" s="41">
        <v>345795.65</v>
      </c>
      <c r="J119" s="30">
        <f t="shared" si="22"/>
        <v>1108.2099999999627</v>
      </c>
      <c r="K119" s="42">
        <v>346903.86</v>
      </c>
      <c r="L119" s="28">
        <f t="shared" si="20"/>
        <v>0</v>
      </c>
      <c r="M119" s="42">
        <v>346903.86</v>
      </c>
      <c r="N119" s="28">
        <f t="shared" si="23"/>
        <v>0</v>
      </c>
      <c r="O119" s="42">
        <v>346903.86</v>
      </c>
      <c r="P119" s="28">
        <f t="shared" si="25"/>
        <v>86771.140000000014</v>
      </c>
      <c r="Q119" s="26">
        <v>433675</v>
      </c>
      <c r="R119" s="31">
        <f t="shared" si="26"/>
        <v>22825</v>
      </c>
      <c r="S119" s="26">
        <v>456500</v>
      </c>
      <c r="T119" s="32">
        <f t="shared" si="27"/>
        <v>110704.34999999998</v>
      </c>
    </row>
    <row r="120" spans="1:20" ht="131.25" x14ac:dyDescent="0.25">
      <c r="A120" s="83" t="s">
        <v>239</v>
      </c>
      <c r="B120" s="85" t="s">
        <v>240</v>
      </c>
      <c r="C120" s="40">
        <v>345795.65</v>
      </c>
      <c r="D120" s="27">
        <f t="shared" si="17"/>
        <v>0</v>
      </c>
      <c r="E120" s="42">
        <v>345795.65</v>
      </c>
      <c r="F120" s="28">
        <f t="shared" si="18"/>
        <v>0</v>
      </c>
      <c r="G120" s="40">
        <v>345795.65</v>
      </c>
      <c r="H120" s="27">
        <f t="shared" si="24"/>
        <v>0</v>
      </c>
      <c r="I120" s="41">
        <v>345795.65</v>
      </c>
      <c r="J120" s="30">
        <f t="shared" si="22"/>
        <v>1108.2099999999627</v>
      </c>
      <c r="K120" s="42">
        <v>346903.86</v>
      </c>
      <c r="L120" s="28">
        <f t="shared" si="20"/>
        <v>0</v>
      </c>
      <c r="M120" s="42">
        <v>346903.86</v>
      </c>
      <c r="N120" s="28">
        <f t="shared" si="23"/>
        <v>0</v>
      </c>
      <c r="O120" s="42">
        <v>346903.86</v>
      </c>
      <c r="P120" s="28">
        <f t="shared" si="25"/>
        <v>86771.140000000014</v>
      </c>
      <c r="Q120" s="26">
        <v>433675</v>
      </c>
      <c r="R120" s="31">
        <f t="shared" si="26"/>
        <v>22825</v>
      </c>
      <c r="S120" s="26">
        <v>456500</v>
      </c>
      <c r="T120" s="32">
        <f t="shared" si="27"/>
        <v>110704.34999999998</v>
      </c>
    </row>
    <row r="121" spans="1:20" ht="18.75" hidden="1" x14ac:dyDescent="0.25">
      <c r="A121" s="83"/>
      <c r="B121" s="85"/>
      <c r="C121" s="40">
        <f>C120+C118+C116+C114+C112+C110+C108+C106+C104+C102</f>
        <v>75551149.149999991</v>
      </c>
      <c r="D121" s="40">
        <f>D120+D118+D116+D114+D112+D110+D108+D106+D104+D102</f>
        <v>0</v>
      </c>
      <c r="E121" s="40">
        <f>E120+E118+E116+E114+E112+E110+E108+E106+E104+E102</f>
        <v>75551149.149999991</v>
      </c>
      <c r="F121" s="40">
        <f>F120+F118+F116+F114+F112+F110+F108+F106+F104+F102</f>
        <v>62906.910000000149</v>
      </c>
      <c r="G121" s="40">
        <f>G120+G118+G116+G114+G112+G110+G108+G106+G104+G102</f>
        <v>75614056.060000002</v>
      </c>
      <c r="H121" s="27">
        <f t="shared" si="24"/>
        <v>0</v>
      </c>
      <c r="I121" s="41">
        <f t="shared" ref="I121:O121" si="29">I120+I118+I116+I114+I112+I110+I108+I106+I104+I102</f>
        <v>75614056.060000002</v>
      </c>
      <c r="J121" s="43">
        <f t="shared" si="29"/>
        <v>3903253.6700000009</v>
      </c>
      <c r="K121" s="40">
        <f t="shared" si="29"/>
        <v>79517309.730000004</v>
      </c>
      <c r="L121" s="40">
        <f t="shared" si="29"/>
        <v>877312</v>
      </c>
      <c r="M121" s="40">
        <f t="shared" si="29"/>
        <v>80394621.730000004</v>
      </c>
      <c r="N121" s="40">
        <f t="shared" si="29"/>
        <v>0</v>
      </c>
      <c r="O121" s="40">
        <f t="shared" si="29"/>
        <v>80394621.730000004</v>
      </c>
      <c r="P121" s="28">
        <f t="shared" si="25"/>
        <v>-8225042.7400000095</v>
      </c>
      <c r="Q121" s="40">
        <f>Q120+Q118+Q116+Q114+Q112+Q110+Q108+Q106+Q104+Q102</f>
        <v>72169578.989999995</v>
      </c>
      <c r="R121" s="31">
        <f t="shared" si="26"/>
        <v>4893177.1099999994</v>
      </c>
      <c r="S121" s="40">
        <f>S120+S118+S116+S114+S112+S110+S108+S106+S104+S102</f>
        <v>77062756.099999994</v>
      </c>
      <c r="T121" s="32">
        <f t="shared" si="27"/>
        <v>1511606.950000003</v>
      </c>
    </row>
    <row r="122" spans="1:20" ht="37.5" x14ac:dyDescent="0.25">
      <c r="A122" s="83" t="s">
        <v>241</v>
      </c>
      <c r="B122" s="85" t="s">
        <v>242</v>
      </c>
      <c r="C122" s="40">
        <f>C123</f>
        <v>55745438.810000002</v>
      </c>
      <c r="D122" s="27">
        <f t="shared" si="17"/>
        <v>0</v>
      </c>
      <c r="E122" s="42">
        <f>E123</f>
        <v>55745438.810000002</v>
      </c>
      <c r="F122" s="28">
        <f t="shared" si="18"/>
        <v>0</v>
      </c>
      <c r="G122" s="40">
        <f>G123</f>
        <v>55745438.810000002</v>
      </c>
      <c r="H122" s="27">
        <f t="shared" si="24"/>
        <v>0</v>
      </c>
      <c r="I122" s="41">
        <f>I123</f>
        <v>55745438.810000002</v>
      </c>
      <c r="J122" s="30">
        <f t="shared" si="22"/>
        <v>-992676.3900000006</v>
      </c>
      <c r="K122" s="42">
        <f t="shared" ref="K122:S122" si="30">K123</f>
        <v>54752762.420000002</v>
      </c>
      <c r="L122" s="28">
        <f t="shared" si="20"/>
        <v>0</v>
      </c>
      <c r="M122" s="42">
        <f t="shared" si="30"/>
        <v>54752762.420000002</v>
      </c>
      <c r="N122" s="28">
        <f t="shared" si="23"/>
        <v>0</v>
      </c>
      <c r="O122" s="42">
        <f t="shared" si="30"/>
        <v>54752762.420000002</v>
      </c>
      <c r="P122" s="28">
        <f t="shared" si="25"/>
        <v>321717.24000000209</v>
      </c>
      <c r="Q122" s="42">
        <f t="shared" si="30"/>
        <v>55074479.660000004</v>
      </c>
      <c r="R122" s="31">
        <f t="shared" si="26"/>
        <v>1841368.9299999997</v>
      </c>
      <c r="S122" s="40">
        <f t="shared" si="30"/>
        <v>56915848.590000004</v>
      </c>
      <c r="T122" s="32">
        <f t="shared" si="27"/>
        <v>1170409.7800000012</v>
      </c>
    </row>
    <row r="123" spans="1:20" ht="37.5" x14ac:dyDescent="0.25">
      <c r="A123" s="83" t="s">
        <v>243</v>
      </c>
      <c r="B123" s="85" t="s">
        <v>244</v>
      </c>
      <c r="C123" s="40">
        <f>C124+C125</f>
        <v>55745438.810000002</v>
      </c>
      <c r="D123" s="27">
        <f t="shared" si="17"/>
        <v>0</v>
      </c>
      <c r="E123" s="42">
        <f>E124+E125</f>
        <v>55745438.810000002</v>
      </c>
      <c r="F123" s="28">
        <f t="shared" si="18"/>
        <v>0</v>
      </c>
      <c r="G123" s="40">
        <f>G124+G125</f>
        <v>55745438.810000002</v>
      </c>
      <c r="H123" s="27">
        <f t="shared" si="24"/>
        <v>0</v>
      </c>
      <c r="I123" s="41">
        <f>I124+I125</f>
        <v>55745438.810000002</v>
      </c>
      <c r="J123" s="30">
        <f t="shared" si="22"/>
        <v>-992676.3900000006</v>
      </c>
      <c r="K123" s="42">
        <f>K124+K125</f>
        <v>54752762.420000002</v>
      </c>
      <c r="L123" s="28">
        <f t="shared" si="20"/>
        <v>0</v>
      </c>
      <c r="M123" s="42">
        <f>M124+M125</f>
        <v>54752762.420000002</v>
      </c>
      <c r="N123" s="28">
        <f t="shared" si="23"/>
        <v>0</v>
      </c>
      <c r="O123" s="42">
        <f>O124+O125</f>
        <v>54752762.420000002</v>
      </c>
      <c r="P123" s="28">
        <f t="shared" si="25"/>
        <v>321717.24000000209</v>
      </c>
      <c r="Q123" s="42">
        <f>Q124+Q125</f>
        <v>55074479.660000004</v>
      </c>
      <c r="R123" s="31">
        <f t="shared" si="26"/>
        <v>1841368.9299999997</v>
      </c>
      <c r="S123" s="40">
        <f>S124+S125</f>
        <v>56915848.590000004</v>
      </c>
      <c r="T123" s="32">
        <f t="shared" si="27"/>
        <v>1170409.7800000012</v>
      </c>
    </row>
    <row r="124" spans="1:20" ht="112.5" x14ac:dyDescent="0.25">
      <c r="A124" s="83" t="s">
        <v>245</v>
      </c>
      <c r="B124" s="85" t="s">
        <v>246</v>
      </c>
      <c r="C124" s="40">
        <v>50474734.240000002</v>
      </c>
      <c r="D124" s="27">
        <f t="shared" si="17"/>
        <v>0</v>
      </c>
      <c r="E124" s="40">
        <v>50474734.240000002</v>
      </c>
      <c r="F124" s="28">
        <f t="shared" si="18"/>
        <v>0</v>
      </c>
      <c r="G124" s="40">
        <v>50474734.240000002</v>
      </c>
      <c r="H124" s="27">
        <f t="shared" si="24"/>
        <v>0</v>
      </c>
      <c r="I124" s="41">
        <v>50474734.240000002</v>
      </c>
      <c r="J124" s="30">
        <f t="shared" si="22"/>
        <v>-992676.3900000006</v>
      </c>
      <c r="K124" s="42">
        <v>49482057.850000001</v>
      </c>
      <c r="L124" s="28">
        <f t="shared" si="20"/>
        <v>0</v>
      </c>
      <c r="M124" s="42">
        <v>49482057.850000001</v>
      </c>
      <c r="N124" s="28">
        <f t="shared" si="23"/>
        <v>0</v>
      </c>
      <c r="O124" s="42">
        <v>49482057.850000001</v>
      </c>
      <c r="P124" s="28">
        <f t="shared" si="25"/>
        <v>-384045.14999999851</v>
      </c>
      <c r="Q124" s="26">
        <v>49098012.700000003</v>
      </c>
      <c r="R124" s="31">
        <f t="shared" si="26"/>
        <v>1841368.9299999997</v>
      </c>
      <c r="S124" s="26">
        <v>50939381.630000003</v>
      </c>
      <c r="T124" s="32">
        <f t="shared" si="27"/>
        <v>464647.3900000006</v>
      </c>
    </row>
    <row r="125" spans="1:20" ht="118.5" customHeight="1" x14ac:dyDescent="0.25">
      <c r="A125" s="83" t="s">
        <v>247</v>
      </c>
      <c r="B125" s="85" t="s">
        <v>248</v>
      </c>
      <c r="C125" s="40">
        <v>5270704.57</v>
      </c>
      <c r="D125" s="27">
        <f t="shared" si="17"/>
        <v>0</v>
      </c>
      <c r="E125" s="40">
        <v>5270704.57</v>
      </c>
      <c r="F125" s="28">
        <f t="shared" si="18"/>
        <v>0</v>
      </c>
      <c r="G125" s="40">
        <v>5270704.57</v>
      </c>
      <c r="H125" s="27">
        <f t="shared" si="24"/>
        <v>0</v>
      </c>
      <c r="I125" s="41">
        <v>5270704.57</v>
      </c>
      <c r="J125" s="30">
        <f t="shared" si="22"/>
        <v>0</v>
      </c>
      <c r="K125" s="42">
        <v>5270704.57</v>
      </c>
      <c r="L125" s="28">
        <f t="shared" si="20"/>
        <v>0</v>
      </c>
      <c r="M125" s="42">
        <v>5270704.57</v>
      </c>
      <c r="N125" s="28">
        <f t="shared" si="23"/>
        <v>0</v>
      </c>
      <c r="O125" s="42">
        <v>5270704.57</v>
      </c>
      <c r="P125" s="28">
        <f t="shared" si="25"/>
        <v>705762.38999999966</v>
      </c>
      <c r="Q125" s="26">
        <v>5976466.96</v>
      </c>
      <c r="R125" s="31">
        <f t="shared" si="26"/>
        <v>0</v>
      </c>
      <c r="S125" s="26">
        <v>5976466.96</v>
      </c>
      <c r="T125" s="32">
        <f t="shared" si="27"/>
        <v>705762.38999999966</v>
      </c>
    </row>
    <row r="126" spans="1:20" ht="18.75" x14ac:dyDescent="0.25">
      <c r="A126" s="83" t="s">
        <v>249</v>
      </c>
      <c r="B126" s="85" t="s">
        <v>250</v>
      </c>
      <c r="C126" s="40">
        <v>1271697.6100000001</v>
      </c>
      <c r="D126" s="27">
        <f t="shared" si="17"/>
        <v>0</v>
      </c>
      <c r="E126" s="40">
        <v>1271697.6100000001</v>
      </c>
      <c r="F126" s="28">
        <f t="shared" si="18"/>
        <v>17391008.77</v>
      </c>
      <c r="G126" s="40">
        <v>18662706.379999999</v>
      </c>
      <c r="H126" s="27">
        <f t="shared" si="24"/>
        <v>0</v>
      </c>
      <c r="I126" s="41">
        <v>18662706.379999999</v>
      </c>
      <c r="J126" s="30">
        <f t="shared" si="22"/>
        <v>4.9299999997019768</v>
      </c>
      <c r="K126" s="42">
        <v>18662711.309999999</v>
      </c>
      <c r="L126" s="28">
        <f t="shared" si="20"/>
        <v>0</v>
      </c>
      <c r="M126" s="42">
        <v>18662711.309999999</v>
      </c>
      <c r="N126" s="28">
        <f t="shared" si="23"/>
        <v>7735720</v>
      </c>
      <c r="O126" s="28">
        <v>26398431.309999999</v>
      </c>
      <c r="P126" s="28">
        <f t="shared" si="25"/>
        <v>-5421036.2199999988</v>
      </c>
      <c r="Q126" s="26">
        <v>20977395.09</v>
      </c>
      <c r="R126" s="31">
        <f t="shared" si="26"/>
        <v>1259500</v>
      </c>
      <c r="S126" s="26">
        <v>22236895.09</v>
      </c>
      <c r="T126" s="32">
        <f t="shared" si="27"/>
        <v>20965197.48</v>
      </c>
    </row>
    <row r="127" spans="1:20" ht="49.5" customHeight="1" x14ac:dyDescent="0.25">
      <c r="A127" s="83" t="s">
        <v>251</v>
      </c>
      <c r="B127" s="85" t="s">
        <v>252</v>
      </c>
      <c r="C127" s="40">
        <v>1271697.6100000001</v>
      </c>
      <c r="D127" s="27">
        <f t="shared" si="17"/>
        <v>0</v>
      </c>
      <c r="E127" s="40">
        <v>1271697.6100000001</v>
      </c>
      <c r="F127" s="28">
        <f t="shared" si="18"/>
        <v>17391008.77</v>
      </c>
      <c r="G127" s="40">
        <v>18662706.379999999</v>
      </c>
      <c r="H127" s="27">
        <f t="shared" si="24"/>
        <v>0</v>
      </c>
      <c r="I127" s="41">
        <v>18662706.379999999</v>
      </c>
      <c r="J127" s="30">
        <f t="shared" si="22"/>
        <v>4.9299999997019768</v>
      </c>
      <c r="K127" s="42">
        <v>18662711.309999999</v>
      </c>
      <c r="L127" s="28">
        <f t="shared" si="20"/>
        <v>0</v>
      </c>
      <c r="M127" s="42">
        <v>18662711.309999999</v>
      </c>
      <c r="N127" s="28">
        <f t="shared" si="23"/>
        <v>7735720</v>
      </c>
      <c r="O127" s="28">
        <v>26398431.309999999</v>
      </c>
      <c r="P127" s="28">
        <f t="shared" si="25"/>
        <v>-5421036.2199999988</v>
      </c>
      <c r="Q127" s="26">
        <v>20977395.09</v>
      </c>
      <c r="R127" s="31">
        <f t="shared" si="26"/>
        <v>1259500</v>
      </c>
      <c r="S127" s="26">
        <v>22236895.09</v>
      </c>
      <c r="T127" s="32">
        <f t="shared" si="27"/>
        <v>20965197.48</v>
      </c>
    </row>
    <row r="128" spans="1:20" ht="351.75" customHeight="1" x14ac:dyDescent="0.25">
      <c r="A128" s="83" t="s">
        <v>253</v>
      </c>
      <c r="B128" s="85" t="s">
        <v>254</v>
      </c>
      <c r="C128" s="40"/>
      <c r="D128" s="27"/>
      <c r="E128" s="40"/>
      <c r="F128" s="28"/>
      <c r="G128" s="40"/>
      <c r="H128" s="27">
        <f t="shared" si="24"/>
        <v>0</v>
      </c>
      <c r="I128" s="41"/>
      <c r="J128" s="30"/>
      <c r="K128" s="42"/>
      <c r="L128" s="28"/>
      <c r="M128" s="42"/>
      <c r="N128" s="28"/>
      <c r="O128" s="28"/>
      <c r="P128" s="28">
        <f t="shared" si="25"/>
        <v>364560</v>
      </c>
      <c r="Q128" s="26">
        <v>364560</v>
      </c>
      <c r="R128" s="31">
        <f t="shared" si="26"/>
        <v>0</v>
      </c>
      <c r="S128" s="26">
        <v>364560</v>
      </c>
      <c r="T128" s="32">
        <f t="shared" si="27"/>
        <v>364560</v>
      </c>
    </row>
    <row r="129" spans="1:20" ht="48.75" customHeight="1" x14ac:dyDescent="0.25">
      <c r="A129" s="83" t="s">
        <v>255</v>
      </c>
      <c r="B129" s="85" t="s">
        <v>256</v>
      </c>
      <c r="C129" s="40">
        <v>1271697.6100000001</v>
      </c>
      <c r="D129" s="27">
        <f t="shared" si="17"/>
        <v>0</v>
      </c>
      <c r="E129" s="40">
        <v>1271697.6100000001</v>
      </c>
      <c r="F129" s="28">
        <f t="shared" si="18"/>
        <v>17391008.77</v>
      </c>
      <c r="G129" s="40">
        <v>18662706.379999999</v>
      </c>
      <c r="H129" s="27">
        <f t="shared" si="24"/>
        <v>0</v>
      </c>
      <c r="I129" s="41">
        <v>18662706.379999999</v>
      </c>
      <c r="J129" s="30">
        <f t="shared" si="22"/>
        <v>4.9299999997019768</v>
      </c>
      <c r="K129" s="42">
        <v>18662711.309999999</v>
      </c>
      <c r="L129" s="28">
        <f t="shared" si="20"/>
        <v>0</v>
      </c>
      <c r="M129" s="42">
        <v>18662711.309999999</v>
      </c>
      <c r="N129" s="28">
        <f t="shared" si="23"/>
        <v>7735720</v>
      </c>
      <c r="O129" s="28">
        <v>26398431.309999999</v>
      </c>
      <c r="P129" s="28">
        <f t="shared" si="25"/>
        <v>-5785596.2199999988</v>
      </c>
      <c r="Q129" s="26">
        <v>20612835.09</v>
      </c>
      <c r="R129" s="31">
        <f t="shared" si="26"/>
        <v>1259500</v>
      </c>
      <c r="S129" s="26">
        <f>S130</f>
        <v>21872335.09</v>
      </c>
      <c r="T129" s="32">
        <f t="shared" si="27"/>
        <v>20600637.48</v>
      </c>
    </row>
    <row r="130" spans="1:20" ht="69.75" customHeight="1" x14ac:dyDescent="0.25">
      <c r="A130" s="83" t="s">
        <v>257</v>
      </c>
      <c r="B130" s="85" t="s">
        <v>258</v>
      </c>
      <c r="C130" s="40">
        <v>1271697.6100000001</v>
      </c>
      <c r="D130" s="27">
        <f t="shared" si="17"/>
        <v>0</v>
      </c>
      <c r="E130" s="40">
        <v>1271697.6100000001</v>
      </c>
      <c r="F130" s="28">
        <f t="shared" si="18"/>
        <v>17391008.77</v>
      </c>
      <c r="G130" s="40">
        <v>18662706.379999999</v>
      </c>
      <c r="H130" s="27">
        <f t="shared" si="24"/>
        <v>0</v>
      </c>
      <c r="I130" s="41">
        <v>18662706.379999999</v>
      </c>
      <c r="J130" s="30">
        <f t="shared" si="22"/>
        <v>4.9299999997019768</v>
      </c>
      <c r="K130" s="42">
        <v>18662711.309999999</v>
      </c>
      <c r="L130" s="28">
        <f t="shared" si="20"/>
        <v>0</v>
      </c>
      <c r="M130" s="42">
        <v>18662711.309999999</v>
      </c>
      <c r="N130" s="28">
        <f t="shared" si="23"/>
        <v>7735720</v>
      </c>
      <c r="O130" s="28">
        <v>26398431.309999999</v>
      </c>
      <c r="P130" s="28">
        <f t="shared" si="25"/>
        <v>-5785596.2199999988</v>
      </c>
      <c r="Q130" s="26">
        <v>20612835.09</v>
      </c>
      <c r="R130" s="31">
        <f t="shared" si="26"/>
        <v>1259500</v>
      </c>
      <c r="S130" s="26">
        <f>S131+S132+S133+S134</f>
        <v>21872335.09</v>
      </c>
      <c r="T130" s="32">
        <f t="shared" si="27"/>
        <v>20600637.48</v>
      </c>
    </row>
    <row r="131" spans="1:20" ht="140.25" customHeight="1" x14ac:dyDescent="0.25">
      <c r="A131" s="83" t="s">
        <v>259</v>
      </c>
      <c r="B131" s="85" t="s">
        <v>260</v>
      </c>
      <c r="C131" s="46">
        <v>1271697.6100000001</v>
      </c>
      <c r="D131" s="27">
        <f t="shared" si="17"/>
        <v>0</v>
      </c>
      <c r="E131" s="46">
        <v>1271697.6100000001</v>
      </c>
      <c r="F131" s="28">
        <f t="shared" si="18"/>
        <v>82688.769999999786</v>
      </c>
      <c r="G131" s="46">
        <v>1354386.38</v>
      </c>
      <c r="H131" s="27">
        <f t="shared" si="24"/>
        <v>0</v>
      </c>
      <c r="I131" s="47">
        <v>1354386.38</v>
      </c>
      <c r="J131" s="30">
        <f t="shared" si="22"/>
        <v>0</v>
      </c>
      <c r="K131" s="48">
        <v>1354386.38</v>
      </c>
      <c r="L131" s="28">
        <f t="shared" si="20"/>
        <v>0</v>
      </c>
      <c r="M131" s="48">
        <v>1354386.38</v>
      </c>
      <c r="N131" s="28">
        <f t="shared" si="23"/>
        <v>0</v>
      </c>
      <c r="O131" s="48">
        <v>1354386.38</v>
      </c>
      <c r="P131" s="28">
        <f t="shared" si="25"/>
        <v>-20000</v>
      </c>
      <c r="Q131" s="37">
        <v>1334386.3799999999</v>
      </c>
      <c r="R131" s="31">
        <f t="shared" si="26"/>
        <v>0</v>
      </c>
      <c r="S131" s="37">
        <v>1334386.3799999999</v>
      </c>
      <c r="T131" s="32">
        <f t="shared" si="27"/>
        <v>62688.769999999786</v>
      </c>
    </row>
    <row r="132" spans="1:20" ht="187.5" x14ac:dyDescent="0.25">
      <c r="A132" s="83" t="s">
        <v>261</v>
      </c>
      <c r="B132" s="85" t="s">
        <v>262</v>
      </c>
      <c r="C132" s="49"/>
      <c r="D132" s="27">
        <f>E132-C132</f>
        <v>0</v>
      </c>
      <c r="E132" s="49"/>
      <c r="F132" s="28">
        <f>G132-E132</f>
        <v>0</v>
      </c>
      <c r="G132" s="40"/>
      <c r="H132" s="27">
        <f t="shared" si="24"/>
        <v>0</v>
      </c>
      <c r="I132" s="41"/>
      <c r="J132" s="30">
        <f t="shared" si="22"/>
        <v>0</v>
      </c>
      <c r="K132" s="49"/>
      <c r="L132" s="28">
        <f>M132-K132</f>
        <v>0</v>
      </c>
      <c r="M132" s="50"/>
      <c r="N132" s="28">
        <f>O132-M132</f>
        <v>0</v>
      </c>
      <c r="O132" s="50"/>
      <c r="P132" s="28">
        <f t="shared" si="25"/>
        <v>0</v>
      </c>
      <c r="Q132" s="37"/>
      <c r="R132" s="31">
        <f t="shared" si="26"/>
        <v>1259500</v>
      </c>
      <c r="S132" s="37">
        <v>1259500</v>
      </c>
      <c r="T132" s="32">
        <f t="shared" si="27"/>
        <v>1259500</v>
      </c>
    </row>
    <row r="133" spans="1:20" ht="318.75" x14ac:dyDescent="0.25">
      <c r="A133" s="83" t="s">
        <v>263</v>
      </c>
      <c r="B133" s="85" t="s">
        <v>264</v>
      </c>
      <c r="C133" s="49"/>
      <c r="D133" s="50">
        <f>E133-C133</f>
        <v>0</v>
      </c>
      <c r="E133" s="49"/>
      <c r="F133" s="50">
        <f>G133-E133</f>
        <v>0</v>
      </c>
      <c r="G133" s="49"/>
      <c r="H133" s="50">
        <f t="shared" si="24"/>
        <v>0</v>
      </c>
      <c r="I133" s="49"/>
      <c r="J133" s="50">
        <f t="shared" si="22"/>
        <v>0</v>
      </c>
      <c r="K133" s="49"/>
      <c r="L133" s="50">
        <f>M133-K133</f>
        <v>0</v>
      </c>
      <c r="M133" s="50"/>
      <c r="N133" s="50">
        <f>O133-M133</f>
        <v>0</v>
      </c>
      <c r="O133" s="50"/>
      <c r="P133" s="50">
        <f t="shared" si="25"/>
        <v>1970123.78</v>
      </c>
      <c r="Q133" s="50">
        <v>1970123.78</v>
      </c>
      <c r="R133" s="50">
        <f t="shared" si="26"/>
        <v>0</v>
      </c>
      <c r="S133" s="26">
        <v>1970123.78</v>
      </c>
      <c r="T133" s="32">
        <f t="shared" si="27"/>
        <v>1970123.78</v>
      </c>
    </row>
    <row r="134" spans="1:20" ht="150.75" thickBot="1" x14ac:dyDescent="0.3">
      <c r="A134" s="83" t="s">
        <v>265</v>
      </c>
      <c r="B134" s="86" t="s">
        <v>266</v>
      </c>
      <c r="C134" s="51"/>
      <c r="D134" s="52"/>
      <c r="E134" s="51"/>
      <c r="F134" s="52"/>
      <c r="G134" s="51">
        <v>17308320</v>
      </c>
      <c r="H134" s="52">
        <f t="shared" si="24"/>
        <v>0</v>
      </c>
      <c r="I134" s="51">
        <v>17308320</v>
      </c>
      <c r="J134" s="52"/>
      <c r="K134" s="51">
        <v>17308324.93</v>
      </c>
      <c r="L134" s="52"/>
      <c r="M134" s="51">
        <v>17308324.93</v>
      </c>
      <c r="N134" s="52"/>
      <c r="O134" s="52">
        <v>25044044.93</v>
      </c>
      <c r="P134" s="52">
        <f t="shared" si="25"/>
        <v>-7735720</v>
      </c>
      <c r="Q134" s="52">
        <v>17308324.93</v>
      </c>
      <c r="R134" s="52">
        <f t="shared" si="26"/>
        <v>0</v>
      </c>
      <c r="S134" s="37">
        <v>17308324.93</v>
      </c>
      <c r="T134" s="53">
        <f t="shared" si="27"/>
        <v>17308324.93</v>
      </c>
    </row>
    <row r="135" spans="1:20" ht="33.75" customHeight="1" thickBot="1" x14ac:dyDescent="0.3">
      <c r="A135" s="54"/>
      <c r="B135" s="55" t="s">
        <v>267</v>
      </c>
      <c r="C135" s="56">
        <f>C7+C42</f>
        <v>1321806642.5099998</v>
      </c>
      <c r="D135" s="57">
        <f>E135-C135</f>
        <v>95814051.650000095</v>
      </c>
      <c r="E135" s="58">
        <f>E7+E42</f>
        <v>1417620694.1599998</v>
      </c>
      <c r="F135" s="58">
        <f>F7+F42</f>
        <v>37650307.900000334</v>
      </c>
      <c r="G135" s="58">
        <f>G7+G42</f>
        <v>1455271002.0600002</v>
      </c>
      <c r="H135" s="57">
        <v>0</v>
      </c>
      <c r="I135" s="58">
        <f t="shared" ref="I135:O135" si="31">I7+I42</f>
        <v>1455271002.0600002</v>
      </c>
      <c r="J135" s="58">
        <f t="shared" si="31"/>
        <v>124838148.88999981</v>
      </c>
      <c r="K135" s="58">
        <f t="shared" si="31"/>
        <v>1580136089.04</v>
      </c>
      <c r="L135" s="58">
        <f t="shared" si="31"/>
        <v>-9214044.5900001526</v>
      </c>
      <c r="M135" s="58">
        <f t="shared" si="31"/>
        <v>1570922044.4499998</v>
      </c>
      <c r="N135" s="58">
        <f t="shared" si="31"/>
        <v>9515781.2599999998</v>
      </c>
      <c r="O135" s="58">
        <f t="shared" si="31"/>
        <v>1580437825.7099998</v>
      </c>
      <c r="P135" s="59">
        <f t="shared" si="25"/>
        <v>4900796.5900001526</v>
      </c>
      <c r="Q135" s="58">
        <f>Q7+Q42</f>
        <v>1585338622.3</v>
      </c>
      <c r="R135" s="60">
        <f t="shared" si="26"/>
        <v>51408322.089999914</v>
      </c>
      <c r="S135" s="58">
        <f>S7+S42</f>
        <v>1636746944.3899999</v>
      </c>
      <c r="T135" s="59">
        <f t="shared" si="27"/>
        <v>314940301.88000011</v>
      </c>
    </row>
    <row r="136" spans="1:20" x14ac:dyDescent="0.25">
      <c r="T136" s="61"/>
    </row>
  </sheetData>
  <autoFilter ref="A5:T135"/>
  <mergeCells count="14">
    <mergeCell ref="T3:T5"/>
    <mergeCell ref="D4:E4"/>
    <mergeCell ref="F4:G4"/>
    <mergeCell ref="H4:I4"/>
    <mergeCell ref="J4:K4"/>
    <mergeCell ref="L4:M4"/>
    <mergeCell ref="N4:O4"/>
    <mergeCell ref="P4:Q4"/>
    <mergeCell ref="R4:S4"/>
    <mergeCell ref="A1:O1"/>
    <mergeCell ref="A3:A5"/>
    <mergeCell ref="B3:B5"/>
    <mergeCell ref="C3:C5"/>
    <mergeCell ref="D3:S3"/>
  </mergeCells>
  <pageMargins left="0.15748031496062992" right="0.15748031496062992" top="0.31496062992125984" bottom="0.15748031496062992" header="0.31496062992125984" footer="0.19685039370078741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округ 2024 г. с имз.</vt:lpstr>
      <vt:lpstr>'Доходы округ 2024 г. с имз.'!Область_печати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 Юрина</dc:creator>
  <cp:lastModifiedBy>Вершкова Н.И.</cp:lastModifiedBy>
  <dcterms:created xsi:type="dcterms:W3CDTF">2025-04-16T10:28:11Z</dcterms:created>
  <dcterms:modified xsi:type="dcterms:W3CDTF">2025-04-16T13:27:58Z</dcterms:modified>
</cp:coreProperties>
</file>